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media/image3.bin" ContentType="image/unknown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yer\Documents\Прайсы\Обновление\"/>
    </mc:Choice>
  </mc:AlternateContent>
  <xr:revisionPtr revIDLastSave="0" documentId="13_ncr:1_{1AD90F57-D7CC-437B-A7F6-859DF7119B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айс" sheetId="1" r:id="rId1"/>
    <sheet name="Условия работы" sheetId="2" r:id="rId2"/>
  </sheets>
  <definedNames>
    <definedName name="_xlnm._FilterDatabase" localSheetId="0" hidden="1">Прайс!$A$23:$Q$620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8" i="1" l="1"/>
  <c r="H727" i="1"/>
  <c r="H726" i="1"/>
  <c r="H725" i="1"/>
  <c r="H723" i="1"/>
  <c r="H710" i="1"/>
  <c r="H703" i="1"/>
  <c r="H697" i="1"/>
  <c r="H695" i="1"/>
  <c r="H694" i="1"/>
  <c r="H693" i="1"/>
  <c r="H692" i="1"/>
  <c r="H691" i="1"/>
  <c r="H689" i="1"/>
  <c r="H688" i="1"/>
  <c r="H681" i="1"/>
  <c r="H676" i="1"/>
  <c r="H668" i="1"/>
  <c r="H666" i="1"/>
  <c r="H663" i="1"/>
  <c r="H662" i="1"/>
  <c r="H660" i="1"/>
  <c r="H659" i="1"/>
  <c r="H657" i="1"/>
  <c r="H655" i="1"/>
  <c r="H654" i="1"/>
  <c r="H648" i="1"/>
  <c r="H646" i="1"/>
  <c r="H640" i="1"/>
  <c r="H636" i="1"/>
  <c r="H633" i="1"/>
  <c r="H626" i="1"/>
  <c r="H625" i="1"/>
  <c r="H623" i="1"/>
  <c r="H609" i="1"/>
  <c r="H602" i="1"/>
  <c r="H599" i="1"/>
  <c r="H598" i="1"/>
  <c r="H597" i="1"/>
  <c r="H591" i="1"/>
  <c r="H588" i="1"/>
  <c r="H583" i="1"/>
  <c r="H580" i="1"/>
  <c r="H573" i="1"/>
  <c r="H571" i="1"/>
  <c r="H569" i="1"/>
  <c r="H568" i="1"/>
  <c r="H565" i="1"/>
  <c r="H562" i="1"/>
  <c r="H561" i="1"/>
  <c r="H557" i="1"/>
  <c r="H554" i="1"/>
  <c r="H546" i="1"/>
  <c r="H545" i="1"/>
  <c r="H544" i="1"/>
  <c r="H543" i="1"/>
  <c r="H542" i="1"/>
  <c r="H539" i="1"/>
  <c r="H538" i="1"/>
  <c r="H537" i="1"/>
  <c r="H535" i="1"/>
  <c r="H534" i="1"/>
  <c r="H533" i="1"/>
  <c r="H531" i="1"/>
  <c r="H528" i="1"/>
  <c r="H526" i="1"/>
  <c r="H525" i="1"/>
  <c r="H524" i="1"/>
  <c r="H521" i="1"/>
  <c r="H519" i="1"/>
  <c r="H518" i="1"/>
  <c r="H517" i="1"/>
  <c r="H516" i="1"/>
  <c r="H514" i="1"/>
  <c r="H512" i="1"/>
  <c r="H505" i="1"/>
  <c r="H503" i="1"/>
  <c r="H497" i="1"/>
  <c r="H495" i="1"/>
  <c r="H491" i="1"/>
  <c r="H471" i="1"/>
  <c r="H467" i="1"/>
  <c r="H466" i="1"/>
  <c r="H463" i="1"/>
  <c r="H461" i="1"/>
  <c r="H459" i="1"/>
  <c r="H458" i="1"/>
  <c r="H457" i="1"/>
  <c r="H448" i="1"/>
  <c r="H444" i="1"/>
  <c r="H435" i="1"/>
  <c r="H431" i="1"/>
  <c r="H428" i="1"/>
  <c r="H424" i="1"/>
  <c r="H420" i="1"/>
  <c r="H418" i="1"/>
  <c r="H415" i="1"/>
  <c r="H412" i="1"/>
  <c r="H411" i="1"/>
  <c r="H409" i="1"/>
  <c r="H408" i="1"/>
  <c r="H407" i="1"/>
  <c r="H404" i="1"/>
  <c r="H403" i="1"/>
  <c r="H397" i="1"/>
  <c r="H383" i="1"/>
  <c r="H377" i="1"/>
  <c r="H374" i="1"/>
  <c r="H366" i="1"/>
  <c r="H358" i="1"/>
  <c r="H357" i="1"/>
  <c r="H355" i="1"/>
  <c r="H351" i="1"/>
  <c r="H350" i="1"/>
  <c r="H347" i="1"/>
  <c r="H345" i="1"/>
  <c r="H338" i="1"/>
  <c r="H337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7" i="1"/>
  <c r="H316" i="1"/>
  <c r="H315" i="1"/>
  <c r="H312" i="1"/>
  <c r="H303" i="1"/>
  <c r="H300" i="1"/>
  <c r="H293" i="1"/>
  <c r="H287" i="1"/>
  <c r="H280" i="1"/>
  <c r="H271" i="1"/>
  <c r="H270" i="1"/>
  <c r="H269" i="1"/>
  <c r="H268" i="1"/>
  <c r="H264" i="1"/>
  <c r="H263" i="1"/>
  <c r="H261" i="1"/>
  <c r="H260" i="1"/>
  <c r="H259" i="1"/>
  <c r="H257" i="1"/>
  <c r="H255" i="1"/>
  <c r="H253" i="1"/>
  <c r="H252" i="1"/>
  <c r="H242" i="1"/>
  <c r="H240" i="1"/>
  <c r="H237" i="1"/>
  <c r="H232" i="1"/>
  <c r="H230" i="1"/>
  <c r="H229" i="1"/>
  <c r="H227" i="1"/>
  <c r="H226" i="1"/>
  <c r="H223" i="1"/>
  <c r="H217" i="1"/>
  <c r="H211" i="1"/>
  <c r="H206" i="1"/>
  <c r="H204" i="1"/>
  <c r="H202" i="1"/>
  <c r="H199" i="1"/>
  <c r="H197" i="1"/>
  <c r="H195" i="1"/>
  <c r="H194" i="1"/>
  <c r="H192" i="1"/>
  <c r="H190" i="1"/>
  <c r="H189" i="1"/>
  <c r="H186" i="1"/>
  <c r="H180" i="1"/>
  <c r="H178" i="1"/>
  <c r="H176" i="1"/>
  <c r="H171" i="1"/>
  <c r="H170" i="1"/>
  <c r="H168" i="1"/>
  <c r="H166" i="1"/>
  <c r="H164" i="1"/>
  <c r="H161" i="1"/>
  <c r="H158" i="1"/>
  <c r="H155" i="1"/>
  <c r="H153" i="1"/>
  <c r="H151" i="1"/>
  <c r="H150" i="1"/>
  <c r="H140" i="1"/>
  <c r="H137" i="1"/>
  <c r="H131" i="1"/>
  <c r="H130" i="1"/>
  <c r="H129" i="1"/>
  <c r="H128" i="1"/>
  <c r="H127" i="1"/>
  <c r="H126" i="1"/>
  <c r="H125" i="1"/>
  <c r="H124" i="1"/>
  <c r="H110" i="1"/>
  <c r="H108" i="1"/>
  <c r="H101" i="1"/>
  <c r="H100" i="1"/>
  <c r="H99" i="1"/>
  <c r="H97" i="1"/>
  <c r="H96" i="1"/>
  <c r="H89" i="1"/>
  <c r="H88" i="1"/>
  <c r="H87" i="1"/>
  <c r="H86" i="1"/>
  <c r="H85" i="1"/>
  <c r="H77" i="1"/>
  <c r="H76" i="1"/>
  <c r="H75" i="1"/>
  <c r="H74" i="1"/>
  <c r="H72" i="1"/>
  <c r="H71" i="1"/>
  <c r="H70" i="1"/>
  <c r="H69" i="1"/>
  <c r="H68" i="1"/>
  <c r="H67" i="1"/>
  <c r="H66" i="1"/>
  <c r="H65" i="1"/>
  <c r="H64" i="1"/>
  <c r="H61" i="1"/>
  <c r="H39" i="1"/>
  <c r="H33" i="1"/>
  <c r="H27" i="1"/>
  <c r="H26" i="1"/>
  <c r="H25" i="1" l="1"/>
  <c r="H28" i="1"/>
  <c r="H29" i="1"/>
  <c r="H30" i="1"/>
  <c r="H31" i="1"/>
  <c r="H32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63" i="1"/>
  <c r="H73" i="1"/>
  <c r="H78" i="1"/>
  <c r="H79" i="1"/>
  <c r="H80" i="1"/>
  <c r="H81" i="1"/>
  <c r="H82" i="1"/>
  <c r="H83" i="1"/>
  <c r="H84" i="1"/>
  <c r="H90" i="1"/>
  <c r="H91" i="1"/>
  <c r="H92" i="1"/>
  <c r="H93" i="1"/>
  <c r="H94" i="1"/>
  <c r="H95" i="1"/>
  <c r="H98" i="1"/>
  <c r="H102" i="1"/>
  <c r="H103" i="1"/>
  <c r="H104" i="1"/>
  <c r="H105" i="1"/>
  <c r="H106" i="1"/>
  <c r="H107" i="1"/>
  <c r="H109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32" i="1"/>
  <c r="H133" i="1"/>
  <c r="H134" i="1"/>
  <c r="H135" i="1"/>
  <c r="H136" i="1"/>
  <c r="H138" i="1"/>
  <c r="H139" i="1"/>
  <c r="H141" i="1"/>
  <c r="H142" i="1"/>
  <c r="H143" i="1"/>
  <c r="H144" i="1"/>
  <c r="H145" i="1"/>
  <c r="H146" i="1"/>
  <c r="H147" i="1"/>
  <c r="H148" i="1"/>
  <c r="H149" i="1"/>
  <c r="H152" i="1"/>
  <c r="H154" i="1"/>
  <c r="H156" i="1"/>
  <c r="H157" i="1"/>
  <c r="H159" i="1"/>
  <c r="H160" i="1"/>
  <c r="H162" i="1"/>
  <c r="H163" i="1"/>
  <c r="H165" i="1"/>
  <c r="H167" i="1"/>
  <c r="H169" i="1"/>
  <c r="H172" i="1"/>
  <c r="H173" i="1"/>
  <c r="H174" i="1"/>
  <c r="H175" i="1"/>
  <c r="H177" i="1"/>
  <c r="H179" i="1"/>
  <c r="H181" i="1"/>
  <c r="H182" i="1"/>
  <c r="H183" i="1"/>
  <c r="H184" i="1"/>
  <c r="H185" i="1"/>
  <c r="H187" i="1"/>
  <c r="H188" i="1"/>
  <c r="H191" i="1"/>
  <c r="H193" i="1"/>
  <c r="H196" i="1"/>
  <c r="H198" i="1"/>
  <c r="H200" i="1"/>
  <c r="H201" i="1"/>
  <c r="H203" i="1"/>
  <c r="H205" i="1"/>
  <c r="H207" i="1"/>
  <c r="H208" i="1"/>
  <c r="H209" i="1"/>
  <c r="H210" i="1"/>
  <c r="H212" i="1"/>
  <c r="H213" i="1"/>
  <c r="H214" i="1"/>
  <c r="H215" i="1"/>
  <c r="H216" i="1"/>
  <c r="H218" i="1"/>
  <c r="H219" i="1"/>
  <c r="H220" i="1"/>
  <c r="H221" i="1"/>
  <c r="H222" i="1"/>
  <c r="H224" i="1"/>
  <c r="H225" i="1"/>
  <c r="H228" i="1"/>
  <c r="H231" i="1"/>
  <c r="H233" i="1"/>
  <c r="H234" i="1"/>
  <c r="H235" i="1"/>
  <c r="H236" i="1"/>
  <c r="H238" i="1"/>
  <c r="H239" i="1"/>
  <c r="H241" i="1"/>
  <c r="H243" i="1"/>
  <c r="H244" i="1"/>
  <c r="H245" i="1"/>
  <c r="H246" i="1"/>
  <c r="H247" i="1"/>
  <c r="H248" i="1"/>
  <c r="H249" i="1"/>
  <c r="H250" i="1"/>
  <c r="H251" i="1"/>
  <c r="H254" i="1"/>
  <c r="H256" i="1"/>
  <c r="H258" i="1"/>
  <c r="H262" i="1"/>
  <c r="H265" i="1"/>
  <c r="H266" i="1"/>
  <c r="H267" i="1"/>
  <c r="H272" i="1"/>
  <c r="H273" i="1"/>
  <c r="H274" i="1"/>
  <c r="H275" i="1"/>
  <c r="H276" i="1"/>
  <c r="H277" i="1"/>
  <c r="H278" i="1"/>
  <c r="H279" i="1"/>
  <c r="H281" i="1"/>
  <c r="H282" i="1"/>
  <c r="H283" i="1"/>
  <c r="H284" i="1"/>
  <c r="H285" i="1"/>
  <c r="H286" i="1"/>
  <c r="H288" i="1"/>
  <c r="H289" i="1"/>
  <c r="H290" i="1"/>
  <c r="H291" i="1"/>
  <c r="H292" i="1"/>
  <c r="H294" i="1"/>
  <c r="H295" i="1"/>
  <c r="H296" i="1"/>
  <c r="H297" i="1"/>
  <c r="H298" i="1"/>
  <c r="H299" i="1"/>
  <c r="H301" i="1"/>
  <c r="H302" i="1"/>
  <c r="H304" i="1"/>
  <c r="H305" i="1"/>
  <c r="H306" i="1"/>
  <c r="H307" i="1"/>
  <c r="H308" i="1"/>
  <c r="H309" i="1"/>
  <c r="H310" i="1"/>
  <c r="H311" i="1"/>
  <c r="H313" i="1"/>
  <c r="H314" i="1"/>
  <c r="H318" i="1"/>
  <c r="H335" i="1"/>
  <c r="H336" i="1"/>
  <c r="H339" i="1"/>
  <c r="H340" i="1"/>
  <c r="H341" i="1"/>
  <c r="H342" i="1"/>
  <c r="H343" i="1"/>
  <c r="H344" i="1"/>
  <c r="H346" i="1"/>
  <c r="H348" i="1"/>
  <c r="H349" i="1"/>
  <c r="H352" i="1"/>
  <c r="H353" i="1"/>
  <c r="H354" i="1"/>
  <c r="H356" i="1"/>
  <c r="H359" i="1"/>
  <c r="H360" i="1"/>
  <c r="H361" i="1"/>
  <c r="H362" i="1"/>
  <c r="H363" i="1"/>
  <c r="H364" i="1"/>
  <c r="H365" i="1"/>
  <c r="H367" i="1"/>
  <c r="H368" i="1"/>
  <c r="H369" i="1"/>
  <c r="H370" i="1"/>
  <c r="H371" i="1"/>
  <c r="H372" i="1"/>
  <c r="H373" i="1"/>
  <c r="H375" i="1"/>
  <c r="H376" i="1"/>
  <c r="H378" i="1"/>
  <c r="H379" i="1"/>
  <c r="H380" i="1"/>
  <c r="H381" i="1"/>
  <c r="H382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8" i="1"/>
  <c r="H399" i="1"/>
  <c r="H400" i="1"/>
  <c r="H401" i="1"/>
  <c r="H402" i="1"/>
  <c r="H405" i="1"/>
  <c r="H406" i="1"/>
  <c r="H410" i="1"/>
  <c r="H413" i="1"/>
  <c r="H414" i="1"/>
  <c r="H416" i="1"/>
  <c r="H417" i="1"/>
  <c r="H419" i="1"/>
  <c r="H421" i="1"/>
  <c r="H422" i="1"/>
  <c r="H423" i="1"/>
  <c r="H425" i="1"/>
  <c r="H426" i="1"/>
  <c r="H427" i="1"/>
  <c r="H429" i="1"/>
  <c r="H430" i="1"/>
  <c r="H432" i="1"/>
  <c r="H433" i="1"/>
  <c r="H434" i="1"/>
  <c r="H436" i="1"/>
  <c r="H437" i="1"/>
  <c r="H438" i="1"/>
  <c r="H439" i="1"/>
  <c r="H440" i="1"/>
  <c r="H441" i="1"/>
  <c r="H442" i="1"/>
  <c r="H443" i="1"/>
  <c r="H445" i="1"/>
  <c r="H446" i="1"/>
  <c r="H447" i="1"/>
  <c r="H449" i="1"/>
  <c r="H450" i="1"/>
  <c r="H451" i="1"/>
  <c r="H452" i="1"/>
  <c r="H453" i="1"/>
  <c r="H454" i="1"/>
  <c r="H455" i="1"/>
  <c r="H456" i="1"/>
  <c r="H460" i="1"/>
  <c r="H462" i="1"/>
  <c r="H464" i="1"/>
  <c r="H465" i="1"/>
  <c r="H468" i="1"/>
  <c r="H469" i="1"/>
  <c r="H470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2" i="1"/>
  <c r="H493" i="1"/>
  <c r="H494" i="1"/>
  <c r="H496" i="1"/>
  <c r="H498" i="1"/>
  <c r="H499" i="1"/>
  <c r="H500" i="1"/>
  <c r="H501" i="1"/>
  <c r="H502" i="1"/>
  <c r="H504" i="1"/>
  <c r="H506" i="1"/>
  <c r="H507" i="1"/>
  <c r="H508" i="1"/>
  <c r="H509" i="1"/>
  <c r="H510" i="1"/>
  <c r="H511" i="1"/>
  <c r="H513" i="1"/>
  <c r="H515" i="1"/>
  <c r="H520" i="1"/>
  <c r="H522" i="1"/>
  <c r="H523" i="1"/>
  <c r="H527" i="1"/>
  <c r="H529" i="1"/>
  <c r="H530" i="1"/>
  <c r="H532" i="1"/>
  <c r="H536" i="1"/>
  <c r="H540" i="1"/>
  <c r="H541" i="1"/>
  <c r="H547" i="1"/>
  <c r="H548" i="1"/>
  <c r="H549" i="1"/>
  <c r="H550" i="1"/>
  <c r="H551" i="1"/>
  <c r="H552" i="1"/>
  <c r="H553" i="1"/>
  <c r="H555" i="1"/>
  <c r="H556" i="1"/>
  <c r="H558" i="1"/>
  <c r="H559" i="1"/>
  <c r="H560" i="1"/>
  <c r="H563" i="1"/>
  <c r="H564" i="1"/>
  <c r="H566" i="1"/>
  <c r="H567" i="1"/>
  <c r="H570" i="1"/>
  <c r="H572" i="1"/>
  <c r="H574" i="1"/>
  <c r="H575" i="1"/>
  <c r="H576" i="1"/>
  <c r="H577" i="1"/>
  <c r="H578" i="1"/>
  <c r="H579" i="1"/>
  <c r="H581" i="1"/>
  <c r="H582" i="1"/>
  <c r="H584" i="1"/>
  <c r="H585" i="1"/>
  <c r="H586" i="1"/>
  <c r="H587" i="1"/>
  <c r="H589" i="1"/>
  <c r="H590" i="1"/>
  <c r="H592" i="1"/>
  <c r="H593" i="1"/>
  <c r="H594" i="1"/>
  <c r="H595" i="1"/>
  <c r="H596" i="1"/>
  <c r="H600" i="1"/>
  <c r="H601" i="1"/>
  <c r="H603" i="1"/>
  <c r="H604" i="1"/>
  <c r="H605" i="1"/>
  <c r="H606" i="1"/>
  <c r="H607" i="1"/>
  <c r="H608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4" i="1"/>
  <c r="H627" i="1"/>
  <c r="H628" i="1"/>
  <c r="H629" i="1"/>
  <c r="H630" i="1"/>
  <c r="H631" i="1"/>
  <c r="H632" i="1"/>
  <c r="H634" i="1"/>
  <c r="H635" i="1"/>
  <c r="H637" i="1"/>
  <c r="H638" i="1"/>
  <c r="H639" i="1"/>
  <c r="H641" i="1"/>
  <c r="H642" i="1"/>
  <c r="H643" i="1"/>
  <c r="H644" i="1"/>
  <c r="H645" i="1"/>
  <c r="H647" i="1"/>
  <c r="H649" i="1"/>
  <c r="H650" i="1"/>
  <c r="H651" i="1"/>
  <c r="H652" i="1"/>
  <c r="H653" i="1"/>
  <c r="H656" i="1"/>
  <c r="H658" i="1"/>
  <c r="H661" i="1"/>
  <c r="H664" i="1"/>
  <c r="H665" i="1"/>
  <c r="H667" i="1"/>
  <c r="H669" i="1"/>
  <c r="H670" i="1"/>
  <c r="H671" i="1"/>
  <c r="H672" i="1"/>
  <c r="H673" i="1"/>
  <c r="H674" i="1"/>
  <c r="H675" i="1"/>
  <c r="H677" i="1"/>
  <c r="H678" i="1"/>
  <c r="H679" i="1"/>
  <c r="H680" i="1"/>
  <c r="H682" i="1"/>
  <c r="H683" i="1"/>
  <c r="H684" i="1"/>
  <c r="H685" i="1"/>
  <c r="H686" i="1"/>
  <c r="H687" i="1"/>
  <c r="H690" i="1"/>
  <c r="H696" i="1"/>
  <c r="H698" i="1"/>
  <c r="H699" i="1"/>
  <c r="H700" i="1"/>
  <c r="H701" i="1"/>
  <c r="H702" i="1"/>
  <c r="H704" i="1"/>
  <c r="H705" i="1"/>
  <c r="H706" i="1"/>
  <c r="H707" i="1"/>
  <c r="H708" i="1"/>
  <c r="H709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4" i="1"/>
  <c r="H729" i="1"/>
  <c r="H730" i="1"/>
  <c r="H24" i="1"/>
  <c r="M10" i="1" l="1"/>
  <c r="J25" i="1" l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24" i="1"/>
  <c r="M11" i="1"/>
  <c r="M9" i="1" l="1"/>
  <c r="M13" i="1" s="1"/>
  <c r="N714" i="1"/>
  <c r="N715" i="1"/>
  <c r="N716" i="1"/>
  <c r="N718" i="1"/>
  <c r="N26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1" i="1"/>
  <c r="N692" i="1"/>
  <c r="N693" i="1"/>
  <c r="N694" i="1"/>
  <c r="N695" i="1"/>
  <c r="N696" i="1"/>
  <c r="N698" i="1"/>
  <c r="N700" i="1"/>
  <c r="N702" i="1"/>
  <c r="N704" i="1"/>
  <c r="N705" i="1"/>
  <c r="N707" i="1"/>
  <c r="N708" i="1"/>
  <c r="N709" i="1"/>
  <c r="N711" i="1"/>
  <c r="N719" i="1"/>
  <c r="N720" i="1"/>
  <c r="N721" i="1"/>
  <c r="N722" i="1"/>
  <c r="N724" i="1"/>
  <c r="N725" i="1"/>
  <c r="N726" i="1"/>
  <c r="N727" i="1"/>
  <c r="N728" i="1"/>
  <c r="N729" i="1"/>
  <c r="M368" i="1"/>
  <c r="M633" i="1" l="1"/>
  <c r="M632" i="1"/>
  <c r="M635" i="1"/>
  <c r="M634" i="1"/>
  <c r="M637" i="1"/>
  <c r="M639" i="1"/>
  <c r="M638" i="1"/>
  <c r="M636" i="1"/>
  <c r="M640" i="1"/>
  <c r="M642" i="1"/>
  <c r="M643" i="1"/>
  <c r="M641" i="1"/>
  <c r="M644" i="1"/>
  <c r="M658" i="1"/>
  <c r="M659" i="1"/>
  <c r="M661" i="1"/>
  <c r="M660" i="1"/>
  <c r="M662" i="1"/>
  <c r="M664" i="1"/>
  <c r="M663" i="1"/>
  <c r="M665" i="1"/>
  <c r="M666" i="1"/>
  <c r="M668" i="1"/>
  <c r="M667" i="1"/>
  <c r="M669" i="1"/>
  <c r="M671" i="1"/>
  <c r="M670" i="1"/>
  <c r="M672" i="1"/>
  <c r="M673" i="1"/>
  <c r="M674" i="1"/>
  <c r="M675" i="1"/>
  <c r="M676" i="1"/>
  <c r="M678" i="1"/>
  <c r="M677" i="1"/>
  <c r="M679" i="1"/>
  <c r="M681" i="1"/>
  <c r="M682" i="1"/>
  <c r="M680" i="1"/>
  <c r="M683" i="1"/>
  <c r="M684" i="1"/>
  <c r="M687" i="1"/>
  <c r="M686" i="1"/>
  <c r="M685" i="1"/>
  <c r="M691" i="1"/>
  <c r="M690" i="1"/>
  <c r="M688" i="1"/>
  <c r="M694" i="1"/>
  <c r="M698" i="1"/>
  <c r="M693" i="1"/>
  <c r="M689" i="1"/>
  <c r="M695" i="1"/>
  <c r="M692" i="1"/>
  <c r="M696" i="1"/>
  <c r="M697" i="1"/>
  <c r="M700" i="1"/>
  <c r="M699" i="1"/>
  <c r="M701" i="1"/>
  <c r="M702" i="1"/>
  <c r="M703" i="1"/>
  <c r="M704" i="1"/>
  <c r="M705" i="1"/>
  <c r="M316" i="1"/>
  <c r="M315" i="1"/>
  <c r="M655" i="1"/>
  <c r="M656" i="1"/>
  <c r="M657" i="1"/>
  <c r="M131" i="1"/>
  <c r="M151" i="1"/>
  <c r="M152" i="1"/>
  <c r="M265" i="1"/>
  <c r="M266" i="1"/>
  <c r="M118" i="1"/>
  <c r="M102" i="1"/>
  <c r="M104" i="1"/>
  <c r="M103" i="1"/>
  <c r="M105" i="1"/>
  <c r="M107" i="1"/>
  <c r="M108" i="1"/>
  <c r="M109" i="1"/>
  <c r="M110" i="1"/>
  <c r="M112" i="1"/>
  <c r="M111" i="1"/>
  <c r="M113" i="1"/>
  <c r="M115" i="1"/>
  <c r="M114" i="1"/>
  <c r="M106" i="1"/>
  <c r="M123" i="1"/>
  <c r="M727" i="1"/>
  <c r="M729" i="1"/>
  <c r="M730" i="1"/>
  <c r="M728" i="1"/>
  <c r="M538" i="1"/>
  <c r="M542" i="1"/>
  <c r="M534" i="1"/>
  <c r="M137" i="1"/>
  <c r="M467" i="1"/>
  <c r="M87" i="1"/>
  <c r="M726" i="1"/>
  <c r="M725" i="1"/>
  <c r="M512" i="1"/>
  <c r="M514" i="1"/>
  <c r="M630" i="1"/>
  <c r="M631" i="1"/>
  <c r="M629" i="1"/>
  <c r="M628" i="1"/>
  <c r="M627" i="1"/>
  <c r="M626" i="1"/>
  <c r="M653" i="1"/>
  <c r="M650" i="1"/>
  <c r="M654" i="1"/>
  <c r="M34" i="1"/>
  <c r="M33" i="1"/>
  <c r="M36" i="1"/>
  <c r="M35" i="1"/>
  <c r="M37" i="1"/>
  <c r="M39" i="1"/>
  <c r="M38" i="1"/>
  <c r="M40" i="1"/>
  <c r="M41" i="1"/>
  <c r="M42" i="1"/>
  <c r="M43" i="1"/>
  <c r="M44" i="1"/>
  <c r="M45" i="1"/>
  <c r="M46" i="1"/>
  <c r="M48" i="1"/>
  <c r="M47" i="1"/>
  <c r="M49" i="1"/>
  <c r="M50" i="1"/>
  <c r="M51" i="1"/>
  <c r="M52" i="1"/>
  <c r="M53" i="1"/>
  <c r="M54" i="1"/>
  <c r="M55" i="1"/>
  <c r="M57" i="1"/>
  <c r="M56" i="1"/>
  <c r="M58" i="1"/>
  <c r="M60" i="1"/>
  <c r="M59" i="1"/>
  <c r="M63" i="1"/>
  <c r="M62" i="1"/>
  <c r="M61" i="1"/>
  <c r="M32" i="1"/>
  <c r="M31" i="1"/>
  <c r="M30" i="1"/>
  <c r="M29" i="1"/>
  <c r="M28" i="1"/>
  <c r="M64" i="1"/>
  <c r="M73" i="1"/>
  <c r="M72" i="1"/>
  <c r="M65" i="1"/>
  <c r="M66" i="1"/>
  <c r="M67" i="1"/>
  <c r="M68" i="1"/>
  <c r="M69" i="1"/>
  <c r="M70" i="1"/>
  <c r="M71" i="1"/>
  <c r="M76" i="1"/>
  <c r="M75" i="1"/>
  <c r="M74" i="1"/>
  <c r="M77" i="1"/>
  <c r="M92" i="1"/>
  <c r="M93" i="1"/>
  <c r="M90" i="1"/>
  <c r="M91" i="1"/>
  <c r="M528" i="1"/>
  <c r="M529" i="1"/>
  <c r="M530" i="1"/>
  <c r="M116" i="1"/>
  <c r="M117" i="1"/>
  <c r="M264" i="1"/>
  <c r="M267" i="1"/>
  <c r="M453" i="1"/>
  <c r="M454" i="1"/>
  <c r="M205" i="1"/>
  <c r="M202" i="1"/>
  <c r="M203" i="1"/>
  <c r="M204" i="1"/>
  <c r="M268" i="1"/>
  <c r="M269" i="1"/>
  <c r="M270" i="1"/>
  <c r="M271" i="1"/>
  <c r="M214" i="1"/>
  <c r="M27" i="1"/>
  <c r="M26" i="1"/>
  <c r="M25" i="1"/>
  <c r="M719" i="1"/>
  <c r="M720" i="1"/>
  <c r="M712" i="1"/>
  <c r="M714" i="1"/>
  <c r="M713" i="1"/>
  <c r="M716" i="1"/>
  <c r="M715" i="1"/>
  <c r="M718" i="1"/>
  <c r="M717" i="1"/>
  <c r="M287" i="1"/>
  <c r="M288" i="1"/>
  <c r="M289" i="1"/>
  <c r="M290" i="1"/>
  <c r="M282" i="1"/>
  <c r="M283" i="1"/>
  <c r="M284" i="1"/>
  <c r="M286" i="1"/>
  <c r="M285" i="1"/>
  <c r="M711" i="1"/>
  <c r="M291" i="1"/>
  <c r="M209" i="1"/>
  <c r="M211" i="1"/>
  <c r="M210" i="1"/>
  <c r="M213" i="1"/>
  <c r="M212" i="1"/>
  <c r="M292" i="1"/>
  <c r="M536" i="1"/>
  <c r="M535" i="1"/>
  <c r="M537" i="1"/>
  <c r="M540" i="1"/>
  <c r="M539" i="1"/>
  <c r="M541" i="1"/>
  <c r="M533" i="1"/>
  <c r="M277" i="1"/>
  <c r="M278" i="1"/>
  <c r="M272" i="1"/>
  <c r="M280" i="1"/>
  <c r="M281" i="1"/>
  <c r="M279" i="1"/>
  <c r="M273" i="1"/>
  <c r="M274" i="1"/>
  <c r="M275" i="1"/>
  <c r="M276" i="1"/>
  <c r="M88" i="1"/>
  <c r="M89" i="1"/>
  <c r="M208" i="1"/>
  <c r="M207" i="1"/>
  <c r="M78" i="1"/>
  <c r="M80" i="1"/>
  <c r="M79" i="1"/>
  <c r="M81" i="1"/>
  <c r="M82" i="1"/>
  <c r="M83" i="1"/>
  <c r="M84" i="1"/>
  <c r="M96" i="1"/>
  <c r="M97" i="1"/>
  <c r="M98" i="1"/>
  <c r="M99" i="1"/>
  <c r="M100" i="1"/>
  <c r="M101" i="1"/>
  <c r="M706" i="1"/>
  <c r="M707" i="1"/>
  <c r="M710" i="1"/>
  <c r="M708" i="1"/>
  <c r="M709" i="1"/>
  <c r="M149" i="1"/>
  <c r="M150" i="1"/>
  <c r="M497" i="1"/>
  <c r="M498" i="1"/>
  <c r="M495" i="1"/>
  <c r="M496" i="1"/>
  <c r="M313" i="1"/>
  <c r="M132" i="1"/>
  <c r="M133" i="1"/>
  <c r="M134" i="1"/>
  <c r="M135" i="1"/>
  <c r="M146" i="1"/>
  <c r="M147" i="1"/>
  <c r="M148" i="1"/>
  <c r="M136" i="1"/>
  <c r="M138" i="1"/>
  <c r="M139" i="1"/>
  <c r="M140" i="1"/>
  <c r="M141" i="1"/>
  <c r="M142" i="1"/>
  <c r="M143" i="1"/>
  <c r="M145" i="1"/>
  <c r="M144" i="1"/>
  <c r="M200" i="1"/>
  <c r="M201" i="1"/>
  <c r="M153" i="1"/>
  <c r="M154" i="1"/>
  <c r="M156" i="1"/>
  <c r="M157" i="1"/>
  <c r="M155" i="1"/>
  <c r="M159" i="1"/>
  <c r="M160" i="1"/>
  <c r="M158" i="1"/>
  <c r="M161" i="1"/>
  <c r="M162" i="1"/>
  <c r="M163" i="1"/>
  <c r="M164" i="1"/>
  <c r="M165" i="1"/>
  <c r="M169" i="1"/>
  <c r="M166" i="1"/>
  <c r="M168" i="1"/>
  <c r="M170" i="1"/>
  <c r="M167" i="1"/>
  <c r="M173" i="1"/>
  <c r="M172" i="1"/>
  <c r="M171" i="1"/>
  <c r="M174" i="1"/>
  <c r="M175" i="1"/>
  <c r="M178" i="1"/>
  <c r="M176" i="1"/>
  <c r="M179" i="1"/>
  <c r="M177" i="1"/>
  <c r="M180" i="1"/>
  <c r="M181" i="1"/>
  <c r="M182" i="1"/>
  <c r="M183" i="1"/>
  <c r="M184" i="1"/>
  <c r="M185" i="1"/>
  <c r="M189" i="1"/>
  <c r="M186" i="1"/>
  <c r="M187" i="1"/>
  <c r="M188" i="1"/>
  <c r="M193" i="1"/>
  <c r="M192" i="1"/>
  <c r="M194" i="1"/>
  <c r="M190" i="1"/>
  <c r="M191" i="1"/>
  <c r="M199" i="1"/>
  <c r="M197" i="1"/>
  <c r="M195" i="1"/>
  <c r="M198" i="1"/>
  <c r="M196" i="1"/>
  <c r="M248" i="1"/>
  <c r="M247" i="1"/>
  <c r="M249" i="1"/>
  <c r="M250" i="1"/>
  <c r="M245" i="1"/>
  <c r="M246" i="1"/>
  <c r="M455" i="1"/>
  <c r="M456" i="1"/>
  <c r="M457" i="1"/>
  <c r="M458" i="1"/>
  <c r="M459" i="1"/>
  <c r="M462" i="1"/>
  <c r="M460" i="1"/>
  <c r="M461" i="1"/>
  <c r="M465" i="1"/>
  <c r="M463" i="1"/>
  <c r="M464" i="1"/>
  <c r="M466" i="1"/>
  <c r="M399" i="1"/>
  <c r="M400" i="1"/>
  <c r="M397" i="1"/>
  <c r="M398" i="1"/>
  <c r="M401" i="1"/>
  <c r="M404" i="1"/>
  <c r="M405" i="1"/>
  <c r="M406" i="1"/>
  <c r="M408" i="1"/>
  <c r="M407" i="1"/>
  <c r="M409" i="1"/>
  <c r="M410" i="1"/>
  <c r="M411" i="1"/>
  <c r="M412" i="1"/>
  <c r="M414" i="1"/>
  <c r="M413" i="1"/>
  <c r="M382" i="1"/>
  <c r="M381" i="1"/>
  <c r="M383" i="1"/>
  <c r="M386" i="1"/>
  <c r="M384" i="1"/>
  <c r="M385" i="1"/>
  <c r="M387" i="1"/>
  <c r="M388" i="1"/>
  <c r="M389" i="1"/>
  <c r="M390" i="1"/>
  <c r="M391" i="1"/>
  <c r="M392" i="1"/>
  <c r="M393" i="1"/>
  <c r="M394" i="1"/>
  <c r="M402" i="1"/>
  <c r="M403" i="1"/>
  <c r="M395" i="1"/>
  <c r="M396" i="1"/>
  <c r="M418" i="1"/>
  <c r="M415" i="1"/>
  <c r="M417" i="1"/>
  <c r="M416" i="1"/>
  <c r="M438" i="1"/>
  <c r="M435" i="1"/>
  <c r="M437" i="1"/>
  <c r="M436" i="1"/>
  <c r="M439" i="1"/>
  <c r="M440" i="1"/>
  <c r="M442" i="1"/>
  <c r="M441" i="1"/>
  <c r="M443" i="1"/>
  <c r="M447" i="1"/>
  <c r="M446" i="1"/>
  <c r="M444" i="1"/>
  <c r="M445" i="1"/>
  <c r="M448" i="1"/>
  <c r="M451" i="1"/>
  <c r="M450" i="1"/>
  <c r="M449" i="1"/>
  <c r="M376" i="1"/>
  <c r="M380" i="1"/>
  <c r="M377" i="1"/>
  <c r="M378" i="1"/>
  <c r="M379" i="1"/>
  <c r="M419" i="1"/>
  <c r="M423" i="1"/>
  <c r="M420" i="1"/>
  <c r="M421" i="1"/>
  <c r="M422" i="1"/>
  <c r="M427" i="1"/>
  <c r="M424" i="1"/>
  <c r="M426" i="1"/>
  <c r="M425" i="1"/>
  <c r="M430" i="1"/>
  <c r="M429" i="1"/>
  <c r="M428" i="1"/>
  <c r="M434" i="1"/>
  <c r="M433" i="1"/>
  <c r="M431" i="1"/>
  <c r="M432" i="1"/>
  <c r="M86" i="1"/>
  <c r="M85" i="1"/>
  <c r="M320" i="1"/>
  <c r="M319" i="1"/>
  <c r="M321" i="1"/>
  <c r="M312" i="1"/>
  <c r="M317" i="1"/>
  <c r="M318" i="1"/>
  <c r="M243" i="1"/>
  <c r="M244" i="1"/>
  <c r="M331" i="1"/>
  <c r="M322" i="1"/>
  <c r="M323" i="1"/>
  <c r="M324" i="1"/>
  <c r="M325" i="1"/>
  <c r="M326" i="1"/>
  <c r="M327" i="1"/>
  <c r="M328" i="1"/>
  <c r="M329" i="1"/>
  <c r="M330" i="1"/>
  <c r="M332" i="1"/>
  <c r="M333" i="1"/>
  <c r="M334" i="1"/>
  <c r="M336" i="1"/>
  <c r="M335" i="1"/>
  <c r="M341" i="1"/>
  <c r="M342" i="1"/>
  <c r="M343" i="1"/>
  <c r="M344" i="1"/>
  <c r="M346" i="1"/>
  <c r="M345" i="1"/>
  <c r="M347" i="1"/>
  <c r="M349" i="1"/>
  <c r="M348" i="1"/>
  <c r="M350" i="1"/>
  <c r="M351" i="1"/>
  <c r="M352" i="1"/>
  <c r="M353" i="1"/>
  <c r="M354" i="1"/>
  <c r="M356" i="1"/>
  <c r="M355" i="1"/>
  <c r="M357" i="1"/>
  <c r="M359" i="1"/>
  <c r="M358" i="1"/>
  <c r="M360" i="1"/>
  <c r="M361" i="1"/>
  <c r="M362" i="1"/>
  <c r="M363" i="1"/>
  <c r="M365" i="1"/>
  <c r="M364" i="1"/>
  <c r="M366" i="1"/>
  <c r="M367" i="1"/>
  <c r="M370" i="1"/>
  <c r="M369" i="1"/>
  <c r="M371" i="1"/>
  <c r="M372" i="1"/>
  <c r="M373" i="1"/>
  <c r="M374" i="1"/>
  <c r="M375" i="1"/>
  <c r="M339" i="1"/>
  <c r="M338" i="1"/>
  <c r="M340" i="1"/>
  <c r="M452" i="1"/>
  <c r="M469" i="1"/>
  <c r="M468" i="1"/>
  <c r="M499" i="1"/>
  <c r="M500" i="1"/>
  <c r="M501" i="1"/>
  <c r="M120" i="1"/>
  <c r="M121" i="1"/>
  <c r="M122" i="1"/>
  <c r="M119" i="1"/>
  <c r="M470" i="1"/>
  <c r="M472" i="1"/>
  <c r="M473" i="1"/>
  <c r="M471" i="1"/>
  <c r="M474" i="1"/>
  <c r="M475" i="1"/>
  <c r="M476" i="1"/>
  <c r="M477" i="1"/>
  <c r="M479" i="1"/>
  <c r="M478" i="1"/>
  <c r="M480" i="1"/>
  <c r="M481" i="1"/>
  <c r="M482" i="1"/>
  <c r="M721" i="1"/>
  <c r="M722" i="1"/>
  <c r="M724" i="1"/>
  <c r="M723" i="1"/>
  <c r="M502" i="1"/>
  <c r="M513" i="1"/>
  <c r="M504" i="1"/>
  <c r="M503" i="1"/>
  <c r="M506" i="1"/>
  <c r="M507" i="1"/>
  <c r="M505" i="1"/>
  <c r="M508" i="1"/>
  <c r="M509" i="1"/>
  <c r="M510" i="1"/>
  <c r="M515" i="1"/>
  <c r="M511" i="1"/>
  <c r="M228" i="1"/>
  <c r="M230" i="1"/>
  <c r="M229" i="1"/>
  <c r="M231" i="1"/>
  <c r="M234" i="1"/>
  <c r="M233" i="1"/>
  <c r="M232" i="1"/>
  <c r="M235" i="1"/>
  <c r="M236" i="1"/>
  <c r="M216" i="1"/>
  <c r="M215" i="1"/>
  <c r="M217" i="1"/>
  <c r="M218" i="1"/>
  <c r="M219" i="1"/>
  <c r="M221" i="1"/>
  <c r="M222" i="1"/>
  <c r="M220" i="1"/>
  <c r="M241" i="1"/>
  <c r="M240" i="1"/>
  <c r="M237" i="1"/>
  <c r="M239" i="1"/>
  <c r="M238" i="1"/>
  <c r="M223" i="1"/>
  <c r="M226" i="1"/>
  <c r="M225" i="1"/>
  <c r="M224" i="1"/>
  <c r="M227" i="1"/>
  <c r="M242" i="1"/>
  <c r="M587" i="1"/>
  <c r="M584" i="1"/>
  <c r="M586" i="1"/>
  <c r="M585" i="1"/>
  <c r="M548" i="1"/>
  <c r="M547" i="1"/>
  <c r="M549" i="1"/>
  <c r="M552" i="1"/>
  <c r="M551" i="1"/>
  <c r="M553" i="1"/>
  <c r="M554" i="1"/>
  <c r="M555" i="1"/>
  <c r="M556" i="1"/>
  <c r="M557" i="1"/>
  <c r="M558" i="1"/>
  <c r="M561" i="1"/>
  <c r="M560" i="1"/>
  <c r="M559" i="1"/>
  <c r="M565" i="1"/>
  <c r="M562" i="1"/>
  <c r="M563" i="1"/>
  <c r="M564" i="1"/>
  <c r="M566" i="1"/>
  <c r="M567" i="1"/>
  <c r="M568" i="1"/>
  <c r="M571" i="1"/>
  <c r="M572" i="1"/>
  <c r="M570" i="1"/>
  <c r="M569" i="1"/>
  <c r="M575" i="1"/>
  <c r="M573" i="1"/>
  <c r="M574" i="1"/>
  <c r="M576" i="1"/>
  <c r="M577" i="1"/>
  <c r="M580" i="1"/>
  <c r="M578" i="1"/>
  <c r="M579" i="1"/>
  <c r="M583" i="1"/>
  <c r="M582" i="1"/>
  <c r="M581" i="1"/>
  <c r="M596" i="1"/>
  <c r="M597" i="1"/>
  <c r="M593" i="1"/>
  <c r="M594" i="1"/>
  <c r="M595" i="1"/>
  <c r="M592" i="1"/>
  <c r="M588" i="1"/>
  <c r="M589" i="1"/>
  <c r="M591" i="1"/>
  <c r="M590" i="1"/>
  <c r="M550" i="1"/>
  <c r="M493" i="1"/>
  <c r="M494" i="1"/>
  <c r="M295" i="1"/>
  <c r="M294" i="1"/>
  <c r="M296" i="1"/>
  <c r="M297" i="1"/>
  <c r="M299" i="1"/>
  <c r="M298" i="1"/>
  <c r="M301" i="1"/>
  <c r="M300" i="1"/>
  <c r="M302" i="1"/>
  <c r="M304" i="1"/>
  <c r="M303" i="1"/>
  <c r="M305" i="1"/>
  <c r="M306" i="1"/>
  <c r="M307" i="1"/>
  <c r="M308" i="1"/>
  <c r="M309" i="1"/>
  <c r="M311" i="1"/>
  <c r="M310" i="1"/>
  <c r="M124" i="1"/>
  <c r="M545" i="1"/>
  <c r="M546" i="1"/>
  <c r="M543" i="1"/>
  <c r="M544" i="1"/>
  <c r="M293" i="1"/>
  <c r="M129" i="1"/>
  <c r="M127" i="1"/>
  <c r="M125" i="1"/>
  <c r="M128" i="1"/>
  <c r="M126" i="1"/>
  <c r="M130" i="1"/>
  <c r="M337" i="1"/>
  <c r="M483" i="1"/>
  <c r="M484" i="1"/>
  <c r="M485" i="1"/>
  <c r="M486" i="1"/>
  <c r="M488" i="1"/>
  <c r="M487" i="1"/>
  <c r="M489" i="1"/>
  <c r="M490" i="1"/>
  <c r="M492" i="1"/>
  <c r="M491" i="1"/>
  <c r="M516" i="1"/>
  <c r="M518" i="1"/>
  <c r="M517" i="1"/>
  <c r="M519" i="1"/>
  <c r="M520" i="1"/>
  <c r="M524" i="1"/>
  <c r="M521" i="1"/>
  <c r="M523" i="1"/>
  <c r="M522" i="1"/>
  <c r="M253" i="1"/>
  <c r="M252" i="1"/>
  <c r="M251" i="1"/>
  <c r="M258" i="1"/>
  <c r="M262" i="1"/>
  <c r="M260" i="1"/>
  <c r="M261" i="1"/>
  <c r="M259" i="1"/>
  <c r="M263" i="1"/>
  <c r="M256" i="1"/>
  <c r="M254" i="1"/>
  <c r="M255" i="1"/>
  <c r="M257" i="1"/>
  <c r="M94" i="1"/>
  <c r="M95" i="1"/>
  <c r="M314" i="1"/>
  <c r="M598" i="1"/>
  <c r="M527" i="1"/>
  <c r="M526" i="1"/>
  <c r="M525" i="1"/>
  <c r="M599" i="1"/>
  <c r="M600" i="1"/>
  <c r="M605" i="1"/>
  <c r="M601" i="1"/>
  <c r="M608" i="1"/>
  <c r="M610" i="1"/>
  <c r="M609" i="1"/>
  <c r="M611" i="1"/>
  <c r="M613" i="1"/>
  <c r="M614" i="1"/>
  <c r="M612" i="1"/>
  <c r="M617" i="1"/>
  <c r="M615" i="1"/>
  <c r="M616" i="1"/>
  <c r="M618" i="1"/>
  <c r="M619" i="1"/>
  <c r="M621" i="1"/>
  <c r="M620" i="1"/>
  <c r="M622" i="1"/>
  <c r="M623" i="1"/>
  <c r="M607" i="1"/>
  <c r="M606" i="1"/>
  <c r="M604" i="1"/>
  <c r="M602" i="1"/>
  <c r="M603" i="1"/>
  <c r="M624" i="1"/>
  <c r="M531" i="1"/>
  <c r="M532" i="1"/>
  <c r="M206" i="1"/>
  <c r="M625" i="1"/>
  <c r="M646" i="1"/>
  <c r="M647" i="1"/>
  <c r="M645" i="1"/>
  <c r="M648" i="1"/>
  <c r="M651" i="1"/>
  <c r="M652" i="1"/>
  <c r="M649" i="1"/>
  <c r="M24" i="1"/>
  <c r="M12" i="1" l="1"/>
  <c r="M17" i="1"/>
  <c r="N713" i="1" l="1"/>
  <c r="M15" i="1"/>
  <c r="M18" i="1" s="1"/>
  <c r="M19" i="1" s="1"/>
  <c r="O13" i="1" l="1"/>
  <c r="N89" i="1" s="1"/>
  <c r="N87" i="1" l="1"/>
  <c r="N88" i="1"/>
  <c r="N690" i="1"/>
  <c r="N30" i="1"/>
  <c r="N706" i="1"/>
  <c r="N697" i="1"/>
  <c r="N703" i="1"/>
  <c r="N701" i="1"/>
  <c r="N730" i="1"/>
  <c r="N710" i="1"/>
  <c r="N27" i="1"/>
  <c r="N29" i="1"/>
  <c r="N28" i="1"/>
  <c r="N31" i="1"/>
  <c r="N24" i="1"/>
  <c r="N25" i="1"/>
  <c r="N712" i="1"/>
  <c r="N699" i="1"/>
  <c r="N723" i="1"/>
  <c r="N71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6F79154-7D95-46F1-A8E2-58AC532D09D0}" keepAlive="1" name="Запрос — Таблица1" description="Соединение с запросом &quot;Таблица1&quot; в книге." type="5" refreshedVersion="7" background="1" saveData="1">
    <dbPr connection="Provider=Microsoft.Mashup.OleDb.1;Data Source=$Workbook$;Location=Таблица1;Extended Properties=&quot;&quot;" command="SELECT * FROM [Таблица1]"/>
  </connection>
</connections>
</file>

<file path=xl/sharedStrings.xml><?xml version="1.0" encoding="utf-8"?>
<sst xmlns="http://schemas.openxmlformats.org/spreadsheetml/2006/main" count="2938" uniqueCount="1728">
  <si>
    <t>Калькулятор</t>
  </si>
  <si>
    <t xml:space="preserve">Минимальный заказ на сорт и кратность - Р9-50 шт; С1-20 шт; С2,С3-10 шт ; более крупные - 1 шт. </t>
  </si>
  <si>
    <t>Доставка из Европы</t>
  </si>
  <si>
    <t>Заказ шт.</t>
  </si>
  <si>
    <t>Сумма за растения</t>
  </si>
  <si>
    <t>Сумма за тару</t>
  </si>
  <si>
    <t>Общая сумма</t>
  </si>
  <si>
    <t>Комиссия</t>
  </si>
  <si>
    <t>Артикул</t>
  </si>
  <si>
    <t>Наименование</t>
  </si>
  <si>
    <t>Высота</t>
  </si>
  <si>
    <t>Цена , €</t>
  </si>
  <si>
    <t>Заказ, шт</t>
  </si>
  <si>
    <t>Сумма, €</t>
  </si>
  <si>
    <t>УСЛОВИЯ РАЗМЕЩЕНИЯ И БРОНИРОВАНИЯ ЗАКАЗОВ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</si>
  <si>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</si>
  <si>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</si>
  <si>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</si>
  <si>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</si>
  <si>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продукции, на основании данных о заложенном в производство ассортименте и количестве растений.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</si>
  <si>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</si>
  <si>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меняться.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</si>
  <si>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</si>
  <si>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</si>
  <si>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</si>
  <si>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</si>
  <si>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>Мы не несем ответственность за частичную недопоставку заказа, вызванную неурожаем, либо гибелью растений по причине рисков хранения у Производителя, а также рисков, связанных с изъятием сотрудниками таможни образцов товара для взятия проб в целях фитосанитарного контроля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</si>
  <si>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</si>
  <si>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протяжении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</si>
  <si>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</si>
  <si>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,будет изменена стоимость связанных с ней услуг по доставке, хранению и прочих расходов.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</si>
  <si>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</si>
  <si>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</si>
  <si>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 затрат.</t>
  </si>
  <si>
    <t>ОТГРУЗКА И ДОСТАВКА</t>
  </si>
  <si>
    <t>Мы уведомим Вас о поступлении товара на склад и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</si>
  <si>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</si>
  <si>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</si>
  <si>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 и Заявки на ТК. Заказ может быть включен в График отгрузки не ранее, чем через один рабочий день.</t>
  </si>
  <si>
    <t>Товары отгружаются с нашего склада на условиях самовывоза или путем доставки до терминалов ТК на Ваш выбор согласно установленным тарифам (уточняйте у менеджеров).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</si>
  <si>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Заявки на ТК</t>
  </si>
  <si>
    <t>●  Мы осуществляем передачу товара в транспортную компанию строго в соответствии с требованиями, указанными Вами в бланке Заявки на ТК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</si>
  <si>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</si>
  <si>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ответственность за потерю качества товара в период его доставки транспортной компанией</t>
  </si>
  <si>
    <t xml:space="preserve">Исходя из этого, Вам необходимо заранее продумать время забора груза с учетом сложившихся погодных условий, подобрать способ с минимальным сроком доставки, необходимый терморежим для максимальной сохранности растений в пути, а так же обсудить с менеджером способы дополнительной упаковки и обработки корневой системы растений с ОКС гидрогелем в соответствии с установленными тарифами. </t>
  </si>
  <si>
    <t>ПОРЯДОК РАССМОТРЕНИЯ ПРЕТЕНЗИЙ</t>
  </si>
  <si>
    <t>Если мы передаем Товар, собранный в закрытую тару (в упаковке Производителя) или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</si>
  <si>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</si>
  <si>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</si>
  <si>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 к качеству и/или количеству поставленного товара по его состоянию на момент получения.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который можно выявить только на определенных этапах роста растения).</t>
  </si>
  <si>
    <t>● при соблюдении Вами сроков получения Товара с нашего склада</t>
  </si>
  <si>
    <t xml:space="preserve">    ● при предоставлении документов, подтверждающих перевозку с соблюдением необходимого температурного режима </t>
  </si>
  <si>
    <r>
      <rPr>
        <b/>
        <i/>
        <sz val="11"/>
        <color rgb="FF3A3A3A"/>
        <rFont val="Bahnschrift SemiLight SemiConde"/>
        <family val="2"/>
        <charset val="204"/>
      </rPr>
      <t xml:space="preserve">	Существенными недостатками Товара могут быть признаны:</t>
    </r>
    <r>
      <rPr>
        <i/>
        <sz val="11"/>
        <color rgb="FF3A3A3A"/>
        <rFont val="Bahnschrift SemiLight SemiConde"/>
        <family val="2"/>
        <charset val="204"/>
      </rPr>
      <t xml:space="preserve">
    ● Полная потеря декоративности вследствие механического повреждения крупных скелетных ветвей стволов по вине Поставщика.
    ● 	Усыхание/отмирание/слом более 30 % скелетных ветвей или побегов растения, массовый сброс листвы/хвои (для хвойных растений).
    ● 	Явные признаки заболевания и/или повреждения растений вредителями, ведущие или приводящие к полной потере декоративности и/или гибели растения, которые возникли до передачи Товара Покупателю и особенности которых не позволяют их устранить.</t>
    </r>
  </si>
  <si>
    <r>
      <rPr>
        <b/>
        <i/>
        <sz val="11"/>
        <color rgb="FF3A3A3A"/>
        <rFont val="Bahnschrift SemiLight SemiConde"/>
        <family val="2"/>
        <charset val="204"/>
      </rPr>
      <t xml:space="preserve">Не являются существенными недостатками Товара:	</t>
    </r>
    <r>
      <rPr>
        <i/>
        <sz val="11"/>
        <color rgb="FF3A3A3A"/>
        <rFont val="Bahnschrift SemiLight SemiConde"/>
        <family val="2"/>
        <charset val="204"/>
      </rPr>
      <t xml:space="preserve">
    ● Частичная и/или временная потеря декоративности, вследствие естественных реакций растений на стресс/условия перевозки,                             пересадки и т.п. (повреждение и/или преждевременное опадение листвы, уменьшение годового прироста, изменение окраски побегов, листвы, временная потеря тургора, сломы и т.д.).
    ● Незначительное повреждение побегов или корневой системы растений, которое является неизбежным при выкопке для случая                         поставки и/или продажи растения с закрытой корневой системой в форме кома либо кома с металлической оплеткой.
    ● Обрезка побегов, соцветий, части листвы растений изготовителем или Продавцом в целях формирования растений или ввиду                               особенностей пересадки, транспортировки, хранения.</t>
    </r>
  </si>
  <si>
    <t>Вы не в праве требовать компенсации за товар, который Вы по своему усмотрению, без согласования, выкинули или утилизировали, даже в случае удовлетворения претензии.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</si>
  <si>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стоимости растений, без учёта доставки и прочих накладных расходов</t>
  </si>
  <si>
    <t>Уважаемый клиент!</t>
  </si>
  <si>
    <t>Наши условия работы продиктованы нашим многолетним опытом работы на рынке растений, опытом сотрудничества с ведущими европейскими и отечественными производителями, и основаны на принципах взаимной выгоды и уважения. Поскольку мы работаем с живым материалом, все условия, несмотря на их жесткость, обусловлены желанием сохранить качество поставляемых растений.</t>
  </si>
  <si>
    <t>Мы надеемся наладить максимально открытое и взаимовыгодное сотрудничество с Вами на долгие годы!</t>
  </si>
  <si>
    <t>В случае возникновения вопросов, мы всегда готовы ответить, а также обсудить предложения!</t>
  </si>
  <si>
    <t>Выберите способ оплаты</t>
  </si>
  <si>
    <t>Питомник Успех: www.p-uspeh.ru</t>
  </si>
  <si>
    <t>тел. +7 (495) 642 56 37. Email: info@p-uspeh.ru.</t>
  </si>
  <si>
    <t>Московская область, г.о. Пушкинский, пос.Лесной д.1 (Координаты: 56.076297, 37.908932).</t>
  </si>
  <si>
    <t>Цены на растения указаны без учета доставки: Калькуляция окончательной стоимости = Растения + Тара + Доставка + Комиссия.</t>
  </si>
  <si>
    <t>Курс валюты банка уточняйте у менеджера</t>
  </si>
  <si>
    <t>Количество боксов</t>
  </si>
  <si>
    <t>Примерная вместимость в бокс</t>
  </si>
  <si>
    <t>Размер контейнера</t>
  </si>
  <si>
    <t>Сумма итого, руб.</t>
  </si>
  <si>
    <t>Кол-во боксов</t>
  </si>
  <si>
    <t>Сумма итого, евро</t>
  </si>
  <si>
    <t>●  Цена Товара может быть пересмотрена за период с даты заключения настоящего Договора и до даты отгрузки в случае увеличения курса евро, либо увеличения стоимости таможенного оформления, либо изменения тарифов транспорных компаний, или прочих расходов более, чем на 3% с момента оплаты счета-оферты. В случае изменения цены на товар Покупатель не вправе требовать предоставления документации, доказывающей обоснованность изменения цен, если эта документация представляет из себя коммерческую тайну.</t>
  </si>
  <si>
    <t>Оплата производится в рублях по курсу Банка на день зачисления денежных средств на расчетный счет Поставщика.</t>
  </si>
  <si>
    <t>Стоимость Товара иностранного производства, тары, услуги доставки, комиссии за денежный перевод на момент размещения заказа  являются ориентировочными/приблизительными. В случае существенного изменения экономической и политической ситуации на рынке и в мире, Поставщик оставляет за собой право изменения цены на Товар, тару, услуги доставки, комиссии за денежный перевод в любой момент до передачи его Покупателю.</t>
  </si>
  <si>
    <t>● только подтвержденные четкими фотографиями каждой единицы Товара, общими фотографиями партии товара, фотографиями тары со всеми имеющимися на ней стикерами.</t>
  </si>
  <si>
    <t xml:space="preserve">●  если совокупная сумма в ней по качеству превышает 15%. При покупке крупных оптовых партий товара возможно присутствие некоторого процента брака, который компенсируется низкой ценой на партию. Мы готовы рассматривать претензию меньше 15% по согласованию сторон при увеличении цены на поставляемый товар и нивелировании собственных рисков. Мы стремимся сохранить для Вас самые выгодные цены и условия для приобретения товара. </t>
  </si>
  <si>
    <t>Мы обязаны рассмотреть претензию в течение 10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т.п.),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</si>
  <si>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на наш склад за свой счет в течение 14 календарных дней с момента принятия претензии, если не будут согласованы иные способы решения</t>
  </si>
  <si>
    <t>Вес/шт</t>
  </si>
  <si>
    <t>Вес/ итого</t>
  </si>
  <si>
    <t>P9</t>
  </si>
  <si>
    <t>04-05-1031</t>
  </si>
  <si>
    <t>04-05-1033</t>
  </si>
  <si>
    <t>04-05-2023</t>
  </si>
  <si>
    <t>15-20</t>
  </si>
  <si>
    <t>C2</t>
  </si>
  <si>
    <t>40-60</t>
  </si>
  <si>
    <t>20-30</t>
  </si>
  <si>
    <t>40-50</t>
  </si>
  <si>
    <t>30-40</t>
  </si>
  <si>
    <t>30-50</t>
  </si>
  <si>
    <t>04-05-0390</t>
  </si>
  <si>
    <t>25-35</t>
  </si>
  <si>
    <t>C4</t>
  </si>
  <si>
    <t>04-05-1149</t>
  </si>
  <si>
    <t>70-90</t>
  </si>
  <si>
    <t>50-70</t>
  </si>
  <si>
    <t>C12</t>
  </si>
  <si>
    <t>60-80</t>
  </si>
  <si>
    <t>C7,5</t>
  </si>
  <si>
    <t>04-05-2695</t>
  </si>
  <si>
    <t>15-25</t>
  </si>
  <si>
    <t>04-05-2059</t>
  </si>
  <si>
    <t>35-45</t>
  </si>
  <si>
    <t>04-05-1158</t>
  </si>
  <si>
    <t>04-05-2061</t>
  </si>
  <si>
    <t>50-60</t>
  </si>
  <si>
    <t>04-05-2062</t>
  </si>
  <si>
    <t>04-05-2064</t>
  </si>
  <si>
    <t>04-05-2065</t>
  </si>
  <si>
    <t>04-05-2700</t>
  </si>
  <si>
    <t>25-35*</t>
  </si>
  <si>
    <t>04-05-2702</t>
  </si>
  <si>
    <t>04-05-1166</t>
  </si>
  <si>
    <t>04-05-1168</t>
  </si>
  <si>
    <t>04-05-3193</t>
  </si>
  <si>
    <t>04-05-3194</t>
  </si>
  <si>
    <t>04-05-3195</t>
  </si>
  <si>
    <t>04-05-2708</t>
  </si>
  <si>
    <t>04-05-2072</t>
  </si>
  <si>
    <t>04-05-3196</t>
  </si>
  <si>
    <t>04-05-2074</t>
  </si>
  <si>
    <t>04-05-2710</t>
  </si>
  <si>
    <t>04-05-2711</t>
  </si>
  <si>
    <t>04-05-2712</t>
  </si>
  <si>
    <t>04-05-2052</t>
  </si>
  <si>
    <t>04-05-2713</t>
  </si>
  <si>
    <t>C1,5/C2</t>
  </si>
  <si>
    <t>30-40*</t>
  </si>
  <si>
    <t>20-25</t>
  </si>
  <si>
    <t>04-05-0599</t>
  </si>
  <si>
    <t>C4/C5</t>
  </si>
  <si>
    <t>80-100</t>
  </si>
  <si>
    <t>110-130</t>
  </si>
  <si>
    <t>04-05-2719</t>
  </si>
  <si>
    <t>04-05-2720</t>
  </si>
  <si>
    <t>04-05-1190</t>
  </si>
  <si>
    <t>04-05-0624</t>
  </si>
  <si>
    <t>04-05-2083</t>
  </si>
  <si>
    <t>04-05-2084</t>
  </si>
  <si>
    <t>04-05-2085</t>
  </si>
  <si>
    <t>04-05-2725</t>
  </si>
  <si>
    <t>04-05-2088</t>
  </si>
  <si>
    <t>04-05-2047</t>
  </si>
  <si>
    <t>04-05-2089</t>
  </si>
  <si>
    <t>C5</t>
  </si>
  <si>
    <t>C10</t>
  </si>
  <si>
    <t>C3/C5</t>
  </si>
  <si>
    <t>140-160</t>
  </si>
  <si>
    <t>C26</t>
  </si>
  <si>
    <t>04-05-0305</t>
  </si>
  <si>
    <t>C1,5</t>
  </si>
  <si>
    <t>90-110</t>
  </si>
  <si>
    <t>C20</t>
  </si>
  <si>
    <t>80-110</t>
  </si>
  <si>
    <t>C35</t>
  </si>
  <si>
    <t>04-05-2756</t>
  </si>
  <si>
    <t>04-05-2126</t>
  </si>
  <si>
    <t>25-30</t>
  </si>
  <si>
    <t>20-35</t>
  </si>
  <si>
    <t>45-55</t>
  </si>
  <si>
    <t>04-05-0820</t>
  </si>
  <si>
    <t>04-05-2172</t>
  </si>
  <si>
    <t>04-05-1305</t>
  </si>
  <si>
    <t>04-05-1306</t>
  </si>
  <si>
    <t>120-140</t>
  </si>
  <si>
    <t>70-100</t>
  </si>
  <si>
    <t>120-150</t>
  </si>
  <si>
    <t>40-45</t>
  </si>
  <si>
    <t>C25/C35</t>
  </si>
  <si>
    <t>55-65</t>
  </si>
  <si>
    <t>60-70</t>
  </si>
  <si>
    <t>C3</t>
  </si>
  <si>
    <t>04-05-2825</t>
  </si>
  <si>
    <t>160-180</t>
  </si>
  <si>
    <t>180-200</t>
  </si>
  <si>
    <t>200-220</t>
  </si>
  <si>
    <t>C35/C45</t>
  </si>
  <si>
    <t>C7,5/C10</t>
  </si>
  <si>
    <t>30-35</t>
  </si>
  <si>
    <t>04-05-2865</t>
  </si>
  <si>
    <t>35-55</t>
  </si>
  <si>
    <t>04-05-2874</t>
  </si>
  <si>
    <t>C15</t>
  </si>
  <si>
    <t>04-05-2878</t>
  </si>
  <si>
    <t>04-05-2880</t>
  </si>
  <si>
    <t>C5/C7,5</t>
  </si>
  <si>
    <t>C10/C12</t>
  </si>
  <si>
    <t>04-05-2280</t>
  </si>
  <si>
    <t>250-270</t>
  </si>
  <si>
    <t>04-05-1422</t>
  </si>
  <si>
    <t>35-40</t>
  </si>
  <si>
    <t>04-05-2903</t>
  </si>
  <si>
    <t>04-05-0011</t>
  </si>
  <si>
    <t>70-80</t>
  </si>
  <si>
    <t>04-05-2904</t>
  </si>
  <si>
    <t>C1</t>
  </si>
  <si>
    <t>04-05-3273</t>
  </si>
  <si>
    <t>40-50*</t>
  </si>
  <si>
    <t>04-05-2956</t>
  </si>
  <si>
    <t>70-80*</t>
  </si>
  <si>
    <t>04-05-2380</t>
  </si>
  <si>
    <t>04-05-0239</t>
  </si>
  <si>
    <t>C60</t>
  </si>
  <si>
    <t>80-90</t>
  </si>
  <si>
    <t>45-50</t>
  </si>
  <si>
    <t>04-05-0660</t>
  </si>
  <si>
    <t>100-120</t>
  </si>
  <si>
    <t>90-100</t>
  </si>
  <si>
    <t>110-120</t>
  </si>
  <si>
    <t>04-05-2457</t>
  </si>
  <si>
    <t>04-05-2471</t>
  </si>
  <si>
    <t>04-05-3296</t>
  </si>
  <si>
    <t>04-05-3039</t>
  </si>
  <si>
    <t>04-05-1679</t>
  </si>
  <si>
    <t>04-05-2503</t>
  </si>
  <si>
    <t>04-05-0742</t>
  </si>
  <si>
    <t>50-80</t>
  </si>
  <si>
    <t>04-05-0851</t>
  </si>
  <si>
    <t>04-05-3063</t>
  </si>
  <si>
    <t>04-05-3065</t>
  </si>
  <si>
    <t>04-05-2594</t>
  </si>
  <si>
    <t>04-05-2598</t>
  </si>
  <si>
    <t>04-05-2599</t>
  </si>
  <si>
    <t>04-05-3101</t>
  </si>
  <si>
    <t>04-05-2606</t>
  </si>
  <si>
    <t>04-05-2610</t>
  </si>
  <si>
    <t xml:space="preserve">60-70   </t>
  </si>
  <si>
    <t>04-05-2609</t>
  </si>
  <si>
    <t>04-05-2612</t>
  </si>
  <si>
    <t>120-130</t>
  </si>
  <si>
    <t>04-05-1863</t>
  </si>
  <si>
    <t>10-15*</t>
  </si>
  <si>
    <t>04-05-1889</t>
  </si>
  <si>
    <t>20-30*</t>
  </si>
  <si>
    <t>Кол-во навалом, ПМ</t>
  </si>
  <si>
    <t>Сумма за доставку итого</t>
  </si>
  <si>
    <t>Кратность</t>
  </si>
  <si>
    <t>Примерная стоимость за растение конечная, руб</t>
  </si>
  <si>
    <t>Заполняет менеджер</t>
  </si>
  <si>
    <t>Наличие</t>
  </si>
  <si>
    <t>100-130</t>
  </si>
  <si>
    <t>130-150</t>
  </si>
  <si>
    <t>220-240</t>
  </si>
  <si>
    <t>250-300</t>
  </si>
  <si>
    <t>160-220</t>
  </si>
  <si>
    <t>150-160</t>
  </si>
  <si>
    <t>04-05-1025</t>
  </si>
  <si>
    <t>04-05-1486</t>
  </si>
  <si>
    <t>04-05-1590</t>
  </si>
  <si>
    <t>04-05-2170</t>
  </si>
  <si>
    <t>04-05-2513</t>
  </si>
  <si>
    <t>04-05-3046</t>
  </si>
  <si>
    <t>04-05-3309</t>
  </si>
  <si>
    <t>04-05-3310</t>
  </si>
  <si>
    <t>04-05-3311</t>
  </si>
  <si>
    <t>04-05-3313</t>
  </si>
  <si>
    <t>04-05-3314</t>
  </si>
  <si>
    <t>04-05-3318</t>
  </si>
  <si>
    <t>04-05-3413</t>
  </si>
  <si>
    <t>04-05-3416</t>
  </si>
  <si>
    <t>04-05-3421</t>
  </si>
  <si>
    <t>04-05-3422</t>
  </si>
  <si>
    <t>04-05-3424</t>
  </si>
  <si>
    <t>04-05-3425</t>
  </si>
  <si>
    <t>04-05-3426</t>
  </si>
  <si>
    <t>04-05-3430</t>
  </si>
  <si>
    <t>04-05-3435</t>
  </si>
  <si>
    <t>04-05-3436</t>
  </si>
  <si>
    <t>04-05-3437</t>
  </si>
  <si>
    <t>04-05-3438</t>
  </si>
  <si>
    <t>04-05-3439</t>
  </si>
  <si>
    <t>04-05-3440</t>
  </si>
  <si>
    <t>04-05-3443</t>
  </si>
  <si>
    <t>04-05-3445</t>
  </si>
  <si>
    <t>04-05-3446</t>
  </si>
  <si>
    <t>04-05-3457</t>
  </si>
  <si>
    <t>04-05-3458</t>
  </si>
  <si>
    <t>04-05-3499</t>
  </si>
  <si>
    <t>04-05-3518</t>
  </si>
  <si>
    <t>04-05-3547</t>
  </si>
  <si>
    <t>04-05-3562</t>
  </si>
  <si>
    <t>04-05-3565</t>
  </si>
  <si>
    <t>04-05-3572</t>
  </si>
  <si>
    <t>04-05-3576</t>
  </si>
  <si>
    <t>04-05-2671</t>
  </si>
  <si>
    <t>C115</t>
  </si>
  <si>
    <t>C26/C35</t>
  </si>
  <si>
    <t>C5,6</t>
  </si>
  <si>
    <t>C5,6/C7</t>
  </si>
  <si>
    <t>Курс валют,1 евро</t>
  </si>
  <si>
    <t>наличная</t>
  </si>
  <si>
    <t>Предоплата 100%</t>
  </si>
  <si>
    <t>04-05-3595</t>
  </si>
  <si>
    <t>04-05-3596</t>
  </si>
  <si>
    <t>04-05-2233</t>
  </si>
  <si>
    <t>04-05-3597</t>
  </si>
  <si>
    <t>04-05-2235</t>
  </si>
  <si>
    <t>04-05-3598</t>
  </si>
  <si>
    <t>04-05-1370</t>
  </si>
  <si>
    <t>04-05-3599</t>
  </si>
  <si>
    <t>04-05-1372</t>
  </si>
  <si>
    <t>04-05-0045</t>
  </si>
  <si>
    <t>04-05-3600</t>
  </si>
  <si>
    <t>04-05-3601</t>
  </si>
  <si>
    <t>04-05-1385</t>
  </si>
  <si>
    <t>04-05-4005</t>
  </si>
  <si>
    <t>04-05-3602</t>
  </si>
  <si>
    <t>04-05-1387</t>
  </si>
  <si>
    <t>04-05-3603</t>
  </si>
  <si>
    <t>04-05-3604</t>
  </si>
  <si>
    <t>04-05-0067</t>
  </si>
  <si>
    <t>04-05-0069</t>
  </si>
  <si>
    <t>04-05-2260</t>
  </si>
  <si>
    <t>04-05-2263</t>
  </si>
  <si>
    <t>04-05-1407</t>
  </si>
  <si>
    <t>04-05-3605</t>
  </si>
  <si>
    <t>04-05-3606</t>
  </si>
  <si>
    <t>04-05-3607</t>
  </si>
  <si>
    <t>04-05-3608</t>
  </si>
  <si>
    <t>04-05-3593</t>
  </si>
  <si>
    <t>04-05-2227</t>
  </si>
  <si>
    <t>04-05-3594</t>
  </si>
  <si>
    <t>04-05-1362</t>
  </si>
  <si>
    <t>04-05-3609</t>
  </si>
  <si>
    <t>04-05-3610</t>
  </si>
  <si>
    <t>04-05-3611</t>
  </si>
  <si>
    <t>04-05-3612</t>
  </si>
  <si>
    <t>04-05-3613</t>
  </si>
  <si>
    <t>04-05-3614</t>
  </si>
  <si>
    <t>04-05-2881</t>
  </si>
  <si>
    <t>04-05-3615</t>
  </si>
  <si>
    <t>04-05-0098</t>
  </si>
  <si>
    <t>04-05-3616</t>
  </si>
  <si>
    <t>04-05-3617</t>
  </si>
  <si>
    <t>04-05-2285</t>
  </si>
  <si>
    <t>04-05-0134</t>
  </si>
  <si>
    <t>04-05-3619</t>
  </si>
  <si>
    <t>04-05-3618</t>
  </si>
  <si>
    <t>04-05-3620</t>
  </si>
  <si>
    <t>04-05-4006</t>
  </si>
  <si>
    <t>04-05-4007</t>
  </si>
  <si>
    <t>04-05-3621</t>
  </si>
  <si>
    <t>04-05-3622</t>
  </si>
  <si>
    <t>04-05-3623</t>
  </si>
  <si>
    <t>04-05-3624</t>
  </si>
  <si>
    <t>04-05-0646</t>
  </si>
  <si>
    <t>04-05-3625</t>
  </si>
  <si>
    <t>04-05-3626</t>
  </si>
  <si>
    <t>04-05-3627</t>
  </si>
  <si>
    <t>04-05-3628</t>
  </si>
  <si>
    <t>04-05-3629</t>
  </si>
  <si>
    <t>04-05-3630</t>
  </si>
  <si>
    <t>04-05-2902</t>
  </si>
  <si>
    <t>04-05-3631</t>
  </si>
  <si>
    <t>04-05-3632</t>
  </si>
  <si>
    <t>04-05-3633</t>
  </si>
  <si>
    <t>04-05-3634</t>
  </si>
  <si>
    <t>04-05-3635</t>
  </si>
  <si>
    <t>04-05-2305</t>
  </si>
  <si>
    <t>04-05-0986</t>
  </si>
  <si>
    <t>04-05-3636</t>
  </si>
  <si>
    <t>04-05-3637</t>
  </si>
  <si>
    <t>04-05-4008</t>
  </si>
  <si>
    <t>04-05-0992</t>
  </si>
  <si>
    <t>04-05-3638</t>
  </si>
  <si>
    <t>04-05-3639</t>
  </si>
  <si>
    <t>04-05-3640</t>
  </si>
  <si>
    <t>04-05-3641</t>
  </si>
  <si>
    <t>04-05-3642</t>
  </si>
  <si>
    <t>04-05-2670</t>
  </si>
  <si>
    <t>04-05-3643</t>
  </si>
  <si>
    <t>04-05-3644</t>
  </si>
  <si>
    <t>04-05-3645</t>
  </si>
  <si>
    <t>04-05-3646</t>
  </si>
  <si>
    <t>04-05-3647</t>
  </si>
  <si>
    <t>04-05-3648</t>
  </si>
  <si>
    <t>04-05-3649</t>
  </si>
  <si>
    <t>04-05-3652</t>
  </si>
  <si>
    <t>04-05-3653</t>
  </si>
  <si>
    <t>04-05-3651</t>
  </si>
  <si>
    <t>04-05-3654</t>
  </si>
  <si>
    <t>04-05-3655</t>
  </si>
  <si>
    <t>04-05-3650</t>
  </si>
  <si>
    <t>04-05-3656</t>
  </si>
  <si>
    <t>04-05-3657</t>
  </si>
  <si>
    <t>04-05-3658</t>
  </si>
  <si>
    <t>04-05-1478</t>
  </si>
  <si>
    <t>04-05-3659</t>
  </si>
  <si>
    <t>04-05-3660</t>
  </si>
  <si>
    <t>04-05-3661</t>
  </si>
  <si>
    <t>04-05-3662</t>
  </si>
  <si>
    <t>04-05-3663</t>
  </si>
  <si>
    <t>04-05-3591</t>
  </si>
  <si>
    <t>04-05-3664</t>
  </si>
  <si>
    <t>04-05-3665</t>
  </si>
  <si>
    <t>04-05-0105</t>
  </si>
  <si>
    <t>04-05-0106</t>
  </si>
  <si>
    <t>04-05-3666</t>
  </si>
  <si>
    <t>04-05-3667</t>
  </si>
  <si>
    <t>04-05-3668</t>
  </si>
  <si>
    <t>04-05-2927</t>
  </si>
  <si>
    <t>04-05-1501</t>
  </si>
  <si>
    <t>04-05-3669</t>
  </si>
  <si>
    <t>04-05-3670</t>
  </si>
  <si>
    <t>04-05-3671</t>
  </si>
  <si>
    <t>04-05-3672</t>
  </si>
  <si>
    <t>04-05-3673</t>
  </si>
  <si>
    <t>04-05-3674</t>
  </si>
  <si>
    <t>04-05-3675</t>
  </si>
  <si>
    <t>04-05-3676</t>
  </si>
  <si>
    <t>04-05-3677</t>
  </si>
  <si>
    <t>04-05-3678</t>
  </si>
  <si>
    <t>04-05-3679</t>
  </si>
  <si>
    <t>04-05-3681</t>
  </si>
  <si>
    <t>04-05-3682</t>
  </si>
  <si>
    <t>04-05-3680</t>
  </si>
  <si>
    <t>04-05-3683</t>
  </si>
  <si>
    <t>04-05-3684</t>
  </si>
  <si>
    <t>04-05-3685</t>
  </si>
  <si>
    <t>04-05-1516</t>
  </si>
  <si>
    <t>04-05-3686</t>
  </si>
  <si>
    <t>04-05-3687</t>
  </si>
  <si>
    <t>04-05-2358</t>
  </si>
  <si>
    <t>04-05-3688</t>
  </si>
  <si>
    <t>04-05-3689</t>
  </si>
  <si>
    <t>04-05-3690</t>
  </si>
  <si>
    <t>04-05-3691</t>
  </si>
  <si>
    <t>04-05-3692</t>
  </si>
  <si>
    <t>04-05-3693</t>
  </si>
  <si>
    <t>04-05-0223</t>
  </si>
  <si>
    <t>04-05-3694</t>
  </si>
  <si>
    <t>04-05-3695</t>
  </si>
  <si>
    <t>04-05-3696</t>
  </si>
  <si>
    <t>04-05-3697</t>
  </si>
  <si>
    <t>04-05-3698</t>
  </si>
  <si>
    <t>04-05-3699</t>
  </si>
  <si>
    <t>04-05-2958</t>
  </si>
  <si>
    <t>04-05-3705</t>
  </si>
  <si>
    <t>04-05-3706</t>
  </si>
  <si>
    <t>04-05-3707</t>
  </si>
  <si>
    <t>04-05-3700</t>
  </si>
  <si>
    <t>04-05-0240</t>
  </si>
  <si>
    <t>04-05-3708</t>
  </si>
  <si>
    <t>04-05-3709</t>
  </si>
  <si>
    <t>04-05-2969</t>
  </si>
  <si>
    <t>04-05-3701</t>
  </si>
  <si>
    <t>04-05-3702</t>
  </si>
  <si>
    <t>04-05-2390</t>
  </si>
  <si>
    <t>04-05-1558</t>
  </si>
  <si>
    <t>04-05-1560</t>
  </si>
  <si>
    <t>04-05-2396</t>
  </si>
  <si>
    <t>04-05-3710</t>
  </si>
  <si>
    <t>04-05-3711</t>
  </si>
  <si>
    <t>04-05-3712</t>
  </si>
  <si>
    <t>04-05-3703</t>
  </si>
  <si>
    <t>04-05-3704</t>
  </si>
  <si>
    <t>04-05-0258</t>
  </si>
  <si>
    <t>04-05-2399</t>
  </si>
  <si>
    <t>04-05-2979</t>
  </si>
  <si>
    <t>04-05-3714</t>
  </si>
  <si>
    <t>04-05-3715</t>
  </si>
  <si>
    <t>04-05-4009</t>
  </si>
  <si>
    <t>04-05-3716</t>
  </si>
  <si>
    <t>04-05-3713</t>
  </si>
  <si>
    <t>04-05-4010</t>
  </si>
  <si>
    <t>04-05-1589</t>
  </si>
  <si>
    <t>04-05-3717</t>
  </si>
  <si>
    <t>04-05-3718</t>
  </si>
  <si>
    <t>04-05-3719</t>
  </si>
  <si>
    <t>04-05-3720</t>
  </si>
  <si>
    <t>04-05-3721</t>
  </si>
  <si>
    <t>04-05-2412</t>
  </si>
  <si>
    <t>04-05-3723</t>
  </si>
  <si>
    <t>04-05-3724</t>
  </si>
  <si>
    <t>04-05-3722</t>
  </si>
  <si>
    <t>04-05-3725</t>
  </si>
  <si>
    <t>04-05-3989</t>
  </si>
  <si>
    <t>04-05-1152</t>
  </si>
  <si>
    <t>04-05-0579</t>
  </si>
  <si>
    <t>04-05-3726</t>
  </si>
  <si>
    <t>04-05-3727</t>
  </si>
  <si>
    <t>04-05-0591</t>
  </si>
  <si>
    <t>04-05-1914</t>
  </si>
  <si>
    <t>04-05-3729</t>
  </si>
  <si>
    <t>04-05-2697</t>
  </si>
  <si>
    <t>04-05-3730</t>
  </si>
  <si>
    <t>04-05-1026</t>
  </si>
  <si>
    <t>04-05-3731</t>
  </si>
  <si>
    <t>04-05-1169</t>
  </si>
  <si>
    <t>04-05-3732</t>
  </si>
  <si>
    <t>04-05-3733</t>
  </si>
  <si>
    <t>04-05-3992</t>
  </si>
  <si>
    <t>04-05-3734</t>
  </si>
  <si>
    <t>04-05-3735</t>
  </si>
  <si>
    <t>04-05-0600</t>
  </si>
  <si>
    <t>04-05-1034</t>
  </si>
  <si>
    <t>04-05-3736</t>
  </si>
  <si>
    <t>04-05-3993</t>
  </si>
  <si>
    <t>04-05-1035</t>
  </si>
  <si>
    <t>04-05-3737</t>
  </si>
  <si>
    <t>04-05-3178</t>
  </si>
  <si>
    <t>04-05-0631</t>
  </si>
  <si>
    <t>04-05-0630</t>
  </si>
  <si>
    <t>04-05-3990</t>
  </si>
  <si>
    <t>04-05-3991</t>
  </si>
  <si>
    <t>04-05-3738</t>
  </si>
  <si>
    <t>04-05-3739</t>
  </si>
  <si>
    <t>04-05-3740</t>
  </si>
  <si>
    <t>04-05-3741</t>
  </si>
  <si>
    <t>04-05-3754</t>
  </si>
  <si>
    <t>04-05-3742</t>
  </si>
  <si>
    <t>04-05-3743</t>
  </si>
  <si>
    <t>04-05-3744</t>
  </si>
  <si>
    <t>04-05-3745</t>
  </si>
  <si>
    <t>04-05-3746</t>
  </si>
  <si>
    <t>04-05-3747</t>
  </si>
  <si>
    <t>04-05-3748</t>
  </si>
  <si>
    <t>04-05-3749</t>
  </si>
  <si>
    <t>04-05-3750</t>
  </si>
  <si>
    <t>04-05-3751</t>
  </si>
  <si>
    <t>04-05-3752</t>
  </si>
  <si>
    <t>04-05-3753</t>
  </si>
  <si>
    <t>04-05-3755</t>
  </si>
  <si>
    <t>04-05-3756</t>
  </si>
  <si>
    <t>04-05-3757</t>
  </si>
  <si>
    <t>04-05-0509</t>
  </si>
  <si>
    <t>04-05-3123</t>
  </si>
  <si>
    <t>04-05-3758</t>
  </si>
  <si>
    <t>04-05-0510</t>
  </si>
  <si>
    <t>04-05-3759</t>
  </si>
  <si>
    <t>04-05-3760</t>
  </si>
  <si>
    <t>04-05-3126</t>
  </si>
  <si>
    <t>04-05-3761</t>
  </si>
  <si>
    <t>04-05-3762</t>
  </si>
  <si>
    <t>04-05-3763</t>
  </si>
  <si>
    <t>04-05-1848</t>
  </si>
  <si>
    <t>04-05-1851</t>
  </si>
  <si>
    <t>04-05-3764</t>
  </si>
  <si>
    <t>04-05-1854</t>
  </si>
  <si>
    <t>04-05-3765</t>
  </si>
  <si>
    <t>04-05-3766</t>
  </si>
  <si>
    <t>04-05-3767</t>
  </si>
  <si>
    <t>04-05-0527</t>
  </si>
  <si>
    <t>04-05-1860</t>
  </si>
  <si>
    <t>04-05-3768</t>
  </si>
  <si>
    <t>04-05-3769</t>
  </si>
  <si>
    <t>04-05-3770</t>
  </si>
  <si>
    <t>04-05-3771</t>
  </si>
  <si>
    <t>04-05-3150</t>
  </si>
  <si>
    <t>04-05-3773</t>
  </si>
  <si>
    <t>04-05-3774</t>
  </si>
  <si>
    <t>04-05-3775</t>
  </si>
  <si>
    <t>04-05-3776</t>
  </si>
  <si>
    <t>04-05-3777</t>
  </si>
  <si>
    <t>04-05-1870</t>
  </si>
  <si>
    <t>04-05-3778</t>
  </si>
  <si>
    <t>04-05-3779</t>
  </si>
  <si>
    <t>04-05-3780</t>
  </si>
  <si>
    <t>04-05-3781</t>
  </si>
  <si>
    <t>04-05-2437</t>
  </si>
  <si>
    <t>04-05-3782</t>
  </si>
  <si>
    <t>04-05-3783</t>
  </si>
  <si>
    <t>04-05-3784</t>
  </si>
  <si>
    <t>04-05-2638</t>
  </si>
  <si>
    <t>04-05-3785</t>
  </si>
  <si>
    <t>04-05-3104</t>
  </si>
  <si>
    <t>04-05-3786</t>
  </si>
  <si>
    <t>04-05-3787</t>
  </si>
  <si>
    <t>04-05-3788</t>
  </si>
  <si>
    <t>04-05-3789</t>
  </si>
  <si>
    <t>04-05-3790</t>
  </si>
  <si>
    <t>04-05-1893</t>
  </si>
  <si>
    <t>04-05-1894</t>
  </si>
  <si>
    <t>04-05-3791</t>
  </si>
  <si>
    <t>04-05-3792</t>
  </si>
  <si>
    <t>04-05-3793</t>
  </si>
  <si>
    <t>04-05-3794</t>
  </si>
  <si>
    <t>04-05-3795</t>
  </si>
  <si>
    <t>04-05-3796</t>
  </si>
  <si>
    <t>04-05-3797</t>
  </si>
  <si>
    <t>04-05-3798</t>
  </si>
  <si>
    <t>04-05-3799</t>
  </si>
  <si>
    <t>04-05-3800</t>
  </si>
  <si>
    <t>04-05-1626</t>
  </si>
  <si>
    <t>04-05-3801</t>
  </si>
  <si>
    <t>04-05-3802</t>
  </si>
  <si>
    <t>04-05-2455</t>
  </si>
  <si>
    <t>04-05-3805</t>
  </si>
  <si>
    <t>04-05-3806</t>
  </si>
  <si>
    <t>04-05-3807</t>
  </si>
  <si>
    <t>04-05-3803</t>
  </si>
  <si>
    <t>04-05-2459</t>
  </si>
  <si>
    <t>04-05-3804</t>
  </si>
  <si>
    <t>04-05-3808</t>
  </si>
  <si>
    <t>04-05-3592</t>
  </si>
  <si>
    <t>04-05-3809</t>
  </si>
  <si>
    <t>04-05-3810</t>
  </si>
  <si>
    <t>04-05-3811</t>
  </si>
  <si>
    <t>04-05-3812</t>
  </si>
  <si>
    <t>04-05-3579</t>
  </si>
  <si>
    <t>04-05-3813</t>
  </si>
  <si>
    <t>04-05-3814</t>
  </si>
  <si>
    <t>04-05-0314</t>
  </si>
  <si>
    <t>04-05-3815</t>
  </si>
  <si>
    <t>04-05-0318</t>
  </si>
  <si>
    <t>04-05-3816</t>
  </si>
  <si>
    <t>04-05-3817</t>
  </si>
  <si>
    <t>04-05-3994</t>
  </si>
  <si>
    <t>04-05-3205</t>
  </si>
  <si>
    <t>04-05-3818</t>
  </si>
  <si>
    <t>04-05-3819</t>
  </si>
  <si>
    <t>04-05-3820</t>
  </si>
  <si>
    <t>04-05-1905</t>
  </si>
  <si>
    <t>04-05-2747</t>
  </si>
  <si>
    <t>04-05-3821</t>
  </si>
  <si>
    <t>04-05-3211</t>
  </si>
  <si>
    <t>04-05-3580</t>
  </si>
  <si>
    <t>04-05-0285</t>
  </si>
  <si>
    <t>04-05-3822</t>
  </si>
  <si>
    <t>04-05-3823</t>
  </si>
  <si>
    <t>04-05-3824</t>
  </si>
  <si>
    <t>04-05-3825</t>
  </si>
  <si>
    <t>04-05-3826</t>
  </si>
  <si>
    <t>04-05-3827</t>
  </si>
  <si>
    <t>04-05-3828</t>
  </si>
  <si>
    <t>04-05-3829</t>
  </si>
  <si>
    <t>04-05-3830</t>
  </si>
  <si>
    <t>04-05-3831</t>
  </si>
  <si>
    <t>04-05-2757</t>
  </si>
  <si>
    <t>04-05-3832</t>
  </si>
  <si>
    <t>04-05-3833</t>
  </si>
  <si>
    <t>04-05-3834</t>
  </si>
  <si>
    <t>04-05-3835</t>
  </si>
  <si>
    <t>04-05-2132</t>
  </si>
  <si>
    <t>04-05-3582</t>
  </si>
  <si>
    <t>04-05-2767</t>
  </si>
  <si>
    <t>04-05-3836</t>
  </si>
  <si>
    <t>04-05-3837</t>
  </si>
  <si>
    <t>04-05-0804</t>
  </si>
  <si>
    <t>04-05-1251</t>
  </si>
  <si>
    <t>04-05-3838</t>
  </si>
  <si>
    <t>04-05-3839</t>
  </si>
  <si>
    <t>04-05-3840</t>
  </si>
  <si>
    <t>04-05-3842</t>
  </si>
  <si>
    <t>04-05-3843</t>
  </si>
  <si>
    <t>04-05-3844</t>
  </si>
  <si>
    <t>04-05-3845</t>
  </si>
  <si>
    <t>04-05-3846</t>
  </si>
  <si>
    <t>04-05-3847</t>
  </si>
  <si>
    <t>04-05-3848</t>
  </si>
  <si>
    <t>04-05-3849</t>
  </si>
  <si>
    <t>04-05-3850</t>
  </si>
  <si>
    <t>04-05-0822</t>
  </si>
  <si>
    <t>04-05-1263</t>
  </si>
  <si>
    <t>04-05-2149</t>
  </si>
  <si>
    <t>04-05-3841</t>
  </si>
  <si>
    <t>04-05-2147</t>
  </si>
  <si>
    <t>04-05-3851</t>
  </si>
  <si>
    <t>04-05-3852</t>
  </si>
  <si>
    <t>04-05-3853</t>
  </si>
  <si>
    <t>04-05-3854</t>
  </si>
  <si>
    <t>04-05-3855</t>
  </si>
  <si>
    <t>04-05-3856</t>
  </si>
  <si>
    <t>04-05-3857</t>
  </si>
  <si>
    <t>04-05-3858</t>
  </si>
  <si>
    <t>04-05-3859</t>
  </si>
  <si>
    <t>04-05-3860</t>
  </si>
  <si>
    <t>04-05-3861</t>
  </si>
  <si>
    <t>04-05-3995</t>
  </si>
  <si>
    <t>04-05-3996</t>
  </si>
  <si>
    <t>04-05-3862</t>
  </si>
  <si>
    <t>04-05-0441</t>
  </si>
  <si>
    <t>04-05-3863</t>
  </si>
  <si>
    <t>04-05-3864</t>
  </si>
  <si>
    <t>04-05-3865</t>
  </si>
  <si>
    <t>04-05-3866</t>
  </si>
  <si>
    <t>04-05-3867</t>
  </si>
  <si>
    <t>04-05-3868</t>
  </si>
  <si>
    <t>04-05-0451</t>
  </si>
  <si>
    <t>04-05-3869</t>
  </si>
  <si>
    <t>04-05-3870</t>
  </si>
  <si>
    <t>04-05-2476</t>
  </si>
  <si>
    <t>04-05-3871</t>
  </si>
  <si>
    <t>04-05-3872</t>
  </si>
  <si>
    <t>04-05-3293</t>
  </si>
  <si>
    <t>04-05-3873</t>
  </si>
  <si>
    <t>04-05-3874</t>
  </si>
  <si>
    <t>04-05-3884</t>
  </si>
  <si>
    <t>04-05-3877</t>
  </si>
  <si>
    <t>04-05-3875</t>
  </si>
  <si>
    <t>04-05-3876</t>
  </si>
  <si>
    <t>04-05-3878</t>
  </si>
  <si>
    <t>04-05-3879</t>
  </si>
  <si>
    <t>04-05-3880</t>
  </si>
  <si>
    <t>04-05-3881</t>
  </si>
  <si>
    <t>04-05-3882</t>
  </si>
  <si>
    <t>04-05-2483</t>
  </si>
  <si>
    <t>04-05-3883</t>
  </si>
  <si>
    <t>04-05-3885</t>
  </si>
  <si>
    <t>04-05-3886</t>
  </si>
  <si>
    <t>04-05-3887</t>
  </si>
  <si>
    <t>04-05-3888</t>
  </si>
  <si>
    <t>04-05-3889</t>
  </si>
  <si>
    <t>04-05-3890</t>
  </si>
  <si>
    <t>04-05-3891</t>
  </si>
  <si>
    <t>04-05-3892</t>
  </si>
  <si>
    <t>04-05-3893</t>
  </si>
  <si>
    <t>04-05-3895</t>
  </si>
  <si>
    <t>04-05-3894</t>
  </si>
  <si>
    <t>04-05-3896</t>
  </si>
  <si>
    <t>04-05-3897</t>
  </si>
  <si>
    <t>04-05-0741</t>
  </si>
  <si>
    <t>04-05-1684</t>
  </si>
  <si>
    <t>04-05-1683</t>
  </si>
  <si>
    <t>04-05-3898</t>
  </si>
  <si>
    <t>04-05-4011</t>
  </si>
  <si>
    <t>04-05-2508</t>
  </si>
  <si>
    <t>04-05-1694</t>
  </si>
  <si>
    <t>04-05-3900</t>
  </si>
  <si>
    <t>04-05-3901</t>
  </si>
  <si>
    <t>04-05-2512</t>
  </si>
  <si>
    <t>04-05-3902</t>
  </si>
  <si>
    <t>04-05-3903</t>
  </si>
  <si>
    <t>04-05-3904</t>
  </si>
  <si>
    <t>04-05-1701</t>
  </si>
  <si>
    <t>04-05-3906</t>
  </si>
  <si>
    <t>04-05-3905</t>
  </si>
  <si>
    <t>04-05-3907</t>
  </si>
  <si>
    <t>04-05-3055</t>
  </si>
  <si>
    <t>04-05-3909</t>
  </si>
  <si>
    <t>04-05-3910</t>
  </si>
  <si>
    <t>04-05-3911</t>
  </si>
  <si>
    <t>04-05-3912</t>
  </si>
  <si>
    <t>04-05-2527</t>
  </si>
  <si>
    <t>04-05-3913</t>
  </si>
  <si>
    <t>04-05-4012</t>
  </si>
  <si>
    <t>04-05-4013</t>
  </si>
  <si>
    <t>04-05-2530</t>
  </si>
  <si>
    <t>04-05-1714</t>
  </si>
  <si>
    <t>04-05-3068</t>
  </si>
  <si>
    <t>04-05-3916</t>
  </si>
  <si>
    <t>04-05-3917</t>
  </si>
  <si>
    <t>04-05-3908</t>
  </si>
  <si>
    <t>04-05-2539</t>
  </si>
  <si>
    <t>04-05-3918</t>
  </si>
  <si>
    <t>04-05-3919</t>
  </si>
  <si>
    <t>04-05-3920</t>
  </si>
  <si>
    <t>04-05-3921</t>
  </si>
  <si>
    <t>04-05-3922</t>
  </si>
  <si>
    <t>04-05-3923</t>
  </si>
  <si>
    <t>04-05-3940</t>
  </si>
  <si>
    <t>04-05-3924</t>
  </si>
  <si>
    <t>04-05-3925</t>
  </si>
  <si>
    <t>04-05-3926</t>
  </si>
  <si>
    <t>04-05-3927</t>
  </si>
  <si>
    <t>04-05-3928</t>
  </si>
  <si>
    <t>04-05-3929</t>
  </si>
  <si>
    <t>04-05-3930</t>
  </si>
  <si>
    <t>04-05-1291</t>
  </si>
  <si>
    <t>04-05-3931</t>
  </si>
  <si>
    <t>04-05-3932</t>
  </si>
  <si>
    <t>04-05-3933</t>
  </si>
  <si>
    <t>04-05-3997</t>
  </si>
  <si>
    <t>04-05-0887</t>
  </si>
  <si>
    <t>04-05-2800</t>
  </si>
  <si>
    <t>04-05-3934</t>
  </si>
  <si>
    <t>04-05-3935</t>
  </si>
  <si>
    <t>04-05-1132</t>
  </si>
  <si>
    <t>04-05-3936</t>
  </si>
  <si>
    <t>04-05-1133</t>
  </si>
  <si>
    <t>04-05-3937</t>
  </si>
  <si>
    <t>04-05-3938</t>
  </si>
  <si>
    <t>04-05-3998</t>
  </si>
  <si>
    <t>04-05-1309</t>
  </si>
  <si>
    <t>04-05-3939</t>
  </si>
  <si>
    <t>04-05-3941</t>
  </si>
  <si>
    <t>04-05-3942</t>
  </si>
  <si>
    <t>04-05-3943</t>
  </si>
  <si>
    <t>04-05-3944</t>
  </si>
  <si>
    <t>04-05-3945</t>
  </si>
  <si>
    <t>04-05-3946</t>
  </si>
  <si>
    <t>04-05-3947</t>
  </si>
  <si>
    <t>04-05-3999</t>
  </si>
  <si>
    <t>04-05-3948</t>
  </si>
  <si>
    <t>04-05-3949</t>
  </si>
  <si>
    <t>04-05-1315</t>
  </si>
  <si>
    <t>04-05-3950</t>
  </si>
  <si>
    <t>04-05-4000</t>
  </si>
  <si>
    <t>04-05-2808</t>
  </si>
  <si>
    <t>04-05-4001</t>
  </si>
  <si>
    <t>04-05-3951</t>
  </si>
  <si>
    <t>04-05-3952</t>
  </si>
  <si>
    <t>04-05-1135</t>
  </si>
  <si>
    <t>04-05-3961</t>
  </si>
  <si>
    <t>04-05-3962</t>
  </si>
  <si>
    <t>04-05-3963</t>
  </si>
  <si>
    <t>04-05-3953</t>
  </si>
  <si>
    <t>04-05-3954</t>
  </si>
  <si>
    <t>04-05-3955</t>
  </si>
  <si>
    <t>04-05-4002</t>
  </si>
  <si>
    <t>04-05-0952</t>
  </si>
  <si>
    <t>04-05-1137</t>
  </si>
  <si>
    <t>04-05-2197</t>
  </si>
  <si>
    <t>04-05-0953</t>
  </si>
  <si>
    <t>04-05-3956</t>
  </si>
  <si>
    <t>04-05-3957</t>
  </si>
  <si>
    <t>04-05-3958</t>
  </si>
  <si>
    <t>04-05-3959</t>
  </si>
  <si>
    <t>04-05-1138</t>
  </si>
  <si>
    <t>04-05-2829</t>
  </si>
  <si>
    <t>04-05-0964</t>
  </si>
  <si>
    <t>04-05-2828</t>
  </si>
  <si>
    <t>04-05-1336</t>
  </si>
  <si>
    <t>04-05-0971</t>
  </si>
  <si>
    <t>04-05-3960</t>
  </si>
  <si>
    <t>04-05-4003</t>
  </si>
  <si>
    <t>04-05-0974</t>
  </si>
  <si>
    <t>04-05-3965</t>
  </si>
  <si>
    <t>04-05-4004</t>
  </si>
  <si>
    <t>04-05-3966</t>
  </si>
  <si>
    <t>04-05-3967</t>
  </si>
  <si>
    <t>04-05-3968</t>
  </si>
  <si>
    <t>04-05-3969</t>
  </si>
  <si>
    <t>04-05-3970</t>
  </si>
  <si>
    <t>04-05-3971</t>
  </si>
  <si>
    <t>04-05-3972</t>
  </si>
  <si>
    <t>04-05-1754</t>
  </si>
  <si>
    <t>04-05-3973</t>
  </si>
  <si>
    <t>04-05-3974</t>
  </si>
  <si>
    <t>04-05-3977</t>
  </si>
  <si>
    <t>04-05-3978</t>
  </si>
  <si>
    <t>04-05-3979</t>
  </si>
  <si>
    <t>04-05-3975</t>
  </si>
  <si>
    <t>04-05-0165</t>
  </si>
  <si>
    <t>04-05-3980</t>
  </si>
  <si>
    <t>04-05-0154</t>
  </si>
  <si>
    <t>04-05-3981</t>
  </si>
  <si>
    <t>04-05-3982</t>
  </si>
  <si>
    <t>04-05-3983</t>
  </si>
  <si>
    <t>04-05-3984</t>
  </si>
  <si>
    <t>04-05-3985</t>
  </si>
  <si>
    <t>04-05-3986</t>
  </si>
  <si>
    <t>04-05-3976</t>
  </si>
  <si>
    <t>04-05-3987</t>
  </si>
  <si>
    <t>04-05-1778</t>
  </si>
  <si>
    <t>04-05-3988</t>
  </si>
  <si>
    <t>04-05-4014</t>
  </si>
  <si>
    <t>04-05-2593</t>
  </si>
  <si>
    <t>Лапчатка кустарниковая (Potentilla fruticosa bellissima hachliss) C4 25-30</t>
  </si>
  <si>
    <t>Лапчатка кустарниковая (Potentilla fruticosa bellissima hachliss) C2 15-20</t>
  </si>
  <si>
    <t>C2 + бамбук</t>
  </si>
  <si>
    <t>C4 Proven Winners</t>
  </si>
  <si>
    <t>C5/C7,5/C10</t>
  </si>
  <si>
    <t>C10 + решетка</t>
  </si>
  <si>
    <t>C10 +luk</t>
  </si>
  <si>
    <t>C2 + решетка</t>
  </si>
  <si>
    <t>C4 + решетка</t>
  </si>
  <si>
    <t>B+C25</t>
  </si>
  <si>
    <t>B+C26</t>
  </si>
  <si>
    <t>C28,8</t>
  </si>
  <si>
    <t>C317f</t>
  </si>
  <si>
    <t>B+C15</t>
  </si>
  <si>
    <t>B+C20</t>
  </si>
  <si>
    <t/>
  </si>
  <si>
    <t>20</t>
  </si>
  <si>
    <t>10-15</t>
  </si>
  <si>
    <t>60-75</t>
  </si>
  <si>
    <t>340-360</t>
  </si>
  <si>
    <t>400-420 /8-10/</t>
  </si>
  <si>
    <t>250-360</t>
  </si>
  <si>
    <t>PA170-190</t>
  </si>
  <si>
    <t>PA160-180</t>
  </si>
  <si>
    <t>180-220</t>
  </si>
  <si>
    <t>180-190</t>
  </si>
  <si>
    <t>270-280</t>
  </si>
  <si>
    <t>280-310 /6-8/</t>
  </si>
  <si>
    <t>PA170-180</t>
  </si>
  <si>
    <t>20-25*</t>
  </si>
  <si>
    <t>10-20</t>
  </si>
  <si>
    <t>15</t>
  </si>
  <si>
    <t>75-90</t>
  </si>
  <si>
    <t xml:space="preserve">300-310 </t>
  </si>
  <si>
    <t>100-140</t>
  </si>
  <si>
    <t>180-210</t>
  </si>
  <si>
    <t>PA160-170</t>
  </si>
  <si>
    <t>PA200-220</t>
  </si>
  <si>
    <t>PA100-120</t>
  </si>
  <si>
    <t>PA190-220</t>
  </si>
  <si>
    <t>200-250</t>
  </si>
  <si>
    <t>150-180</t>
  </si>
  <si>
    <t>140-180</t>
  </si>
  <si>
    <t>PA80</t>
  </si>
  <si>
    <t>50-60*</t>
  </si>
  <si>
    <t>PA80-90</t>
  </si>
  <si>
    <t>80-100*</t>
  </si>
  <si>
    <t>PA100</t>
  </si>
  <si>
    <t>FA 160-180 h=280-300</t>
  </si>
  <si>
    <t>FA 160-180 h=200-260</t>
  </si>
  <si>
    <t>170-190</t>
  </si>
  <si>
    <t>350-370 /8-10/</t>
  </si>
  <si>
    <t>100-105</t>
  </si>
  <si>
    <t>75-80</t>
  </si>
  <si>
    <t>105</t>
  </si>
  <si>
    <t>10</t>
  </si>
  <si>
    <t>50-70*</t>
  </si>
  <si>
    <t>50-30</t>
  </si>
  <si>
    <t>FA 65-75</t>
  </si>
  <si>
    <t>60-70*</t>
  </si>
  <si>
    <t>40-60*</t>
  </si>
  <si>
    <t>25-30*</t>
  </si>
  <si>
    <t>30-35*</t>
  </si>
  <si>
    <t>60-80*</t>
  </si>
  <si>
    <t>80-120*</t>
  </si>
  <si>
    <t>70-90*</t>
  </si>
  <si>
    <t>100-130*</t>
  </si>
  <si>
    <t>65-75</t>
  </si>
  <si>
    <t>PA60</t>
  </si>
  <si>
    <t>5-10</t>
  </si>
  <si>
    <t>PA175-180</t>
  </si>
  <si>
    <t xml:space="preserve">PA140-145 </t>
  </si>
  <si>
    <t>250-260</t>
  </si>
  <si>
    <t>120-135</t>
  </si>
  <si>
    <t>110-160</t>
  </si>
  <si>
    <t>120-170</t>
  </si>
  <si>
    <t>140-150*</t>
  </si>
  <si>
    <t>110-120*</t>
  </si>
  <si>
    <t>100-120*</t>
  </si>
  <si>
    <t>120-130*</t>
  </si>
  <si>
    <t>150-160*</t>
  </si>
  <si>
    <t>90-100*</t>
  </si>
  <si>
    <t>200-220*</t>
  </si>
  <si>
    <t>120-140*</t>
  </si>
  <si>
    <t>130-140*</t>
  </si>
  <si>
    <t>180-200*</t>
  </si>
  <si>
    <t>20-40*</t>
  </si>
  <si>
    <t>80-90*</t>
  </si>
  <si>
    <t>10*</t>
  </si>
  <si>
    <t>110-150</t>
  </si>
  <si>
    <t>PA120</t>
  </si>
  <si>
    <t>PA90-100</t>
  </si>
  <si>
    <t>25-45</t>
  </si>
  <si>
    <t>PA80-100</t>
  </si>
  <si>
    <t>PA40</t>
  </si>
  <si>
    <t>PA70-90</t>
  </si>
  <si>
    <t>PA110-120</t>
  </si>
  <si>
    <t>PA200-210 /8-10</t>
  </si>
  <si>
    <t>PA100-110</t>
  </si>
  <si>
    <t xml:space="preserve">180-220 </t>
  </si>
  <si>
    <t>PA215-225 /8-10/</t>
  </si>
  <si>
    <t>PA160-180 /4-6/</t>
  </si>
  <si>
    <t>160-190</t>
  </si>
  <si>
    <t>70-110</t>
  </si>
  <si>
    <t>350-370</t>
  </si>
  <si>
    <t xml:space="preserve">PA100-125 </t>
  </si>
  <si>
    <t>85-90</t>
  </si>
  <si>
    <t>PA170-180 /4-6/</t>
  </si>
  <si>
    <t>PA180-200 /4-6/</t>
  </si>
  <si>
    <t>PA160-180 /26-28/  h=330-350</t>
  </si>
  <si>
    <t>260-280</t>
  </si>
  <si>
    <t>PA160</t>
  </si>
  <si>
    <t>PA150</t>
  </si>
  <si>
    <t>PA180</t>
  </si>
  <si>
    <t>PA140</t>
  </si>
  <si>
    <t>PA140-150</t>
  </si>
  <si>
    <t>PA120-140</t>
  </si>
  <si>
    <t>210-240</t>
  </si>
  <si>
    <t>130-160</t>
  </si>
  <si>
    <t>190-200</t>
  </si>
  <si>
    <t>PA200-210 /8-10/ h=240-260</t>
  </si>
  <si>
    <t>40</t>
  </si>
  <si>
    <t>04-05-1472</t>
  </si>
  <si>
    <t>04-05-4016</t>
  </si>
  <si>
    <t>04-05-4017</t>
  </si>
  <si>
    <t>04-05-4018</t>
  </si>
  <si>
    <t>04-05-4019</t>
  </si>
  <si>
    <t>04-05-4021</t>
  </si>
  <si>
    <t>04-05-4022</t>
  </si>
  <si>
    <t>04-05-4023</t>
  </si>
  <si>
    <t>FA 70-80</t>
  </si>
  <si>
    <t>FA 90-100</t>
  </si>
  <si>
    <t>FA 80-85</t>
  </si>
  <si>
    <t>FA 115-120</t>
  </si>
  <si>
    <t>FA 70-90 h=190-200</t>
  </si>
  <si>
    <t>FA 90-110</t>
  </si>
  <si>
    <t xml:space="preserve">FA 100 </t>
  </si>
  <si>
    <t>04-05-3899</t>
  </si>
  <si>
    <t>04-05-3915</t>
  </si>
  <si>
    <t>04-05-3914</t>
  </si>
  <si>
    <t>04-05-0082</t>
  </si>
  <si>
    <t>04-05-4020</t>
  </si>
  <si>
    <t>04-05-1191</t>
  </si>
  <si>
    <t>04-05-4024</t>
  </si>
  <si>
    <t>04-05-4025</t>
  </si>
  <si>
    <t>04-05-4026</t>
  </si>
  <si>
    <t>04-05-4027</t>
  </si>
  <si>
    <t>04-05-4028</t>
  </si>
  <si>
    <t>04-05-4029</t>
  </si>
  <si>
    <t>04-05-4030</t>
  </si>
  <si>
    <t>04-05-4031</t>
  </si>
  <si>
    <t>04-05-4032</t>
  </si>
  <si>
    <t>04-05-4033</t>
  </si>
  <si>
    <t>04-05-4034</t>
  </si>
  <si>
    <t>04-05-4035</t>
  </si>
  <si>
    <t>04-05-4036</t>
  </si>
  <si>
    <t>04-05-4037</t>
  </si>
  <si>
    <t>04-05-4038</t>
  </si>
  <si>
    <r>
      <rPr>
        <b/>
        <sz val="10"/>
        <color rgb="FF333333"/>
        <rFont val="Times New Roman"/>
        <family val="1"/>
        <charset val="204"/>
      </rPr>
      <t xml:space="preserve">PA </t>
    </r>
    <r>
      <rPr>
        <sz val="10"/>
        <color indexed="63"/>
        <rFont val="Times New Roman"/>
        <family val="1"/>
        <charset val="204"/>
      </rPr>
      <t xml:space="preserve">- форма штамбовая (привитая на штамбе)                                                      </t>
    </r>
  </si>
  <si>
    <r>
      <rPr>
        <b/>
        <sz val="10"/>
        <color rgb="FF333333"/>
        <rFont val="Times New Roman"/>
        <family val="1"/>
        <charset val="204"/>
      </rPr>
      <t>FA</t>
    </r>
    <r>
      <rPr>
        <sz val="10"/>
        <color indexed="63"/>
        <rFont val="Times New Roman"/>
        <family val="1"/>
        <charset val="204"/>
      </rPr>
      <t xml:space="preserve"> - растения формированные, стриженые</t>
    </r>
  </si>
  <si>
    <t>Условия работы</t>
  </si>
  <si>
    <t>нет</t>
  </si>
  <si>
    <t>Актинидия декоративная (Actinidia w Odm.) C2 + бамбук 60-80</t>
  </si>
  <si>
    <t>Багрянник канадский (Cercis Canadensis) C10/C12 140-180</t>
  </si>
  <si>
    <t>Багрянник японский (Cercidiphyllum japonicum Pendulum) C10 150-180</t>
  </si>
  <si>
    <t>Багрянник японский (Cercidiphyllum Japonicum) C7,5 200-250</t>
  </si>
  <si>
    <t>Барбарис (Berberis Zolty Kolumnowy) C2 15-25</t>
  </si>
  <si>
    <t>Барбарис оттавский (Berberis x ottawensis Superba) C2 40-50</t>
  </si>
  <si>
    <t>Барбарис оттавский (Berberis x ottawensis Superba) C4 40-60</t>
  </si>
  <si>
    <t>Барбарис средний (Berberis x media Red Jewel) C2</t>
  </si>
  <si>
    <t>Барбарис средний (Berberis x media Red Jewel) C5 30-35</t>
  </si>
  <si>
    <t>Барбарис тунберга (Berberis thunbergii Admiration) C12</t>
  </si>
  <si>
    <t>Барбарис тунберга (Berberis thunbergii Admiration) C4 20-30</t>
  </si>
  <si>
    <t>Барбарис тунберга (Berberis thunbergii Atropurpurea Nana) C2</t>
  </si>
  <si>
    <t>Барбарис тунберга (Berberis thunbergii Atropurpurea) C1,5 30-40</t>
  </si>
  <si>
    <t>Барбарис тунберга (Berberis thunbergii Aurea) C2 15-25</t>
  </si>
  <si>
    <t>Барбарис тунберга (Berberis thunbergii Bagatelle) C2 10-15</t>
  </si>
  <si>
    <t>Барбарис тунберга (Berberis thunbergii Bagatelle) C7,5 20</t>
  </si>
  <si>
    <t>Барбарис тунберга (Berberis thunbergii Carmen) C2 20-30</t>
  </si>
  <si>
    <t>Барбарис тунберга (Berberis thunbergii Dart'S Red Lady) C2 15-25</t>
  </si>
  <si>
    <t>Барбарис тунберга (Berberis thunbergii Erecta) C2 20-35</t>
  </si>
  <si>
    <t>Барбарис тунберга (Berberis thunbergii Erecta) C4 30-50</t>
  </si>
  <si>
    <t>Барбарис тунберга (Berberis thunbergii Golden Ring) C2 15-25</t>
  </si>
  <si>
    <t>Барбарис тунберга (Berberis thunbergii Green Carpet) C4</t>
  </si>
  <si>
    <t>Барбарис тунберга (Berberis thunbergii Green Ornament) P9 10-15</t>
  </si>
  <si>
    <t>Барбарис тунберга (Berberis thunbergii Harlequin) C2 15-25</t>
  </si>
  <si>
    <t>Барбарис тунберга (Berberis thunbergii Harlequin) C4/C5 60-75</t>
  </si>
  <si>
    <t>Барбарис тунберга (Berberis thunbergii Kobold) C4 20-25</t>
  </si>
  <si>
    <t>Барбарис тунберга (Berberis thunbergii Lutin Rouge) C2 20-25</t>
  </si>
  <si>
    <t>Барбарис тунберга (Berberis thunbergii Lutin Rouge) C4/C5 30-35</t>
  </si>
  <si>
    <t>Барбарис тунберга (Berberis thunbergii Maria) C1,5/C2 30-35</t>
  </si>
  <si>
    <t>Барбарис тунберга (Berberis thunbergii Maria) C4 30-40</t>
  </si>
  <si>
    <t>Барбарис тунберга (Berberis thunbergii Orange Rocket) C4 40-50</t>
  </si>
  <si>
    <t>Барбарис тунберга (Berberis thunbergii Pink Queen) C2 20-30</t>
  </si>
  <si>
    <t>Барбарис тунберга (Berberis thunbergii Red Carpet) C2</t>
  </si>
  <si>
    <t>Барбарис тунберга (Berberis thunbergii Red Carpet) C4</t>
  </si>
  <si>
    <t>Барбарис тунберга (Berberis thunbergii Red Dream) C2 40-50</t>
  </si>
  <si>
    <t>Барбарис тунберга (Berberis thunbergii Red Pillar) C2 15-25</t>
  </si>
  <si>
    <t>Барбарис тунберга (Berberis thunbergii Red Pillar) C4 30-40</t>
  </si>
  <si>
    <t>Барбарис тунберга (Berberis thunbergii Tiny Gold) C12</t>
  </si>
  <si>
    <t>Барбарис тунберга (Berberis thunbergii Tiny Gold) C2 15-20</t>
  </si>
  <si>
    <t>Барбарис тунберга (Berberis thunbergii Tiny Gold) C4 10-15</t>
  </si>
  <si>
    <t>Береза белая китайская (Betula albosinensis Fascination) C15 340-360</t>
  </si>
  <si>
    <t>Береза повислая (Betula pendula Dalecarlica) C7,5 250-360</t>
  </si>
  <si>
    <t>Береза повислая (Betula pendula Gracilis) C5 PA170-190</t>
  </si>
  <si>
    <t>Береза повислая (Betula pendula Purpurea) C5 PA160-180</t>
  </si>
  <si>
    <t>Береза повислая (Betula pendula Royal Frost) C7,5 180-220</t>
  </si>
  <si>
    <t>Береза повислая (Betula pendula Schneverdinger Goldbirke) C7,5 180-200</t>
  </si>
  <si>
    <t>Береза повислая (Betula pendula Youngii) C4/C5 180-190</t>
  </si>
  <si>
    <t>Береза повислая (Betula pendula Youngii) C4/C5 PA160-180</t>
  </si>
  <si>
    <t>Береза повислая (Betula Pendula) C26 400-420 /8-10/</t>
  </si>
  <si>
    <t>Береза повислая (Betula Pendula) C5 200-220</t>
  </si>
  <si>
    <t>Берёза полезная (Betula utilis Doorenbos (Var. Jacquemontii)) C10 250-270</t>
  </si>
  <si>
    <t>Берёза полезная (Betula utilis Doorenbos (Var. Jacquemontii)) C20 280-310 /6-8/</t>
  </si>
  <si>
    <t>Берёза полезная (Betula utilis Doorenbos (Var. Jacquemontii)) C5 270-280</t>
  </si>
  <si>
    <t>Берёза полезная (Betula utilis Long Trunk) C5 PA170-180</t>
  </si>
  <si>
    <t>Бересклет крылатый (Euonymus alatus Compactus) C2 25-35</t>
  </si>
  <si>
    <t>Бересклет форчуна (Euonymus fortunei Canadale Gold) C1,5 15-25</t>
  </si>
  <si>
    <t>Бересклет форчуна (Euonymus fortunei Canadale Gold) C4 20-30</t>
  </si>
  <si>
    <t>Бересклет форчуна (Euonymus fortunei Coloratus) C4</t>
  </si>
  <si>
    <t>Бересклет форчуна (Euonymus fortunei Emeraldn Gold) C1,5 20-30</t>
  </si>
  <si>
    <t>Бересклет форчуна (Euonymus fortunei Emeraldn Gold) C4 20-30</t>
  </si>
  <si>
    <t>Бересклет форчуна (Euonymus fortunei Sunspot) C2</t>
  </si>
  <si>
    <t>Бобовник Ватерера (Laburnum x watereri Vossii) C10 160-180</t>
  </si>
  <si>
    <t>Бобовник Ватерера (Laburnum x watereri Vossii) C5,6 180-210</t>
  </si>
  <si>
    <t>Бобовник Ватерера (Laburnum x watereri Vossii) C7,5 FA 70-90 h=190-200</t>
  </si>
  <si>
    <t>Буддлея (Buddleja lo And Behold Blue Chip) C4 Proven Winners 20-30</t>
  </si>
  <si>
    <t>Буддлея (Buddleja miss Ruby) C4 Proven Winners 40-50*</t>
  </si>
  <si>
    <t>Буддлея давида (Buddleja davidii Royal Red) C2 40-50*</t>
  </si>
  <si>
    <t>Буддлея давида (Buddleja davidii White Ball) C2 20-25*</t>
  </si>
  <si>
    <t>Бузина черная (Sambucus nigra Black Beauty Gerda) C4 25-30</t>
  </si>
  <si>
    <t>Бузина черная (Sambucus nigra Black Lace Eva) C4 25-30</t>
  </si>
  <si>
    <t>Бук европейский (Fagus sylvatica Atropunicea) C5 120-130</t>
  </si>
  <si>
    <t>Бук европейский (Fagus sylvatica Dawyck Gold) C26/C35 250-270</t>
  </si>
  <si>
    <t>Бук европейский (Fagus sylvatica Dawyck Gold) C3 70-80</t>
  </si>
  <si>
    <t>Бук европейский (Fagus sylvatica Dawyck Gold) C5 160-180</t>
  </si>
  <si>
    <t>Бук европейский (Fagus sylvatica Mercedes) C25/C35 170-190</t>
  </si>
  <si>
    <t>Бук европейский (Fagus sylvatica Purple Fountain) C115 350-370 /8-10/</t>
  </si>
  <si>
    <t>Вейгела (Weigela all Summer Red ‘Slingco 1’) C4 40</t>
  </si>
  <si>
    <t>Вейгела (Weigela black and white Courtacad1) C2 20-25</t>
  </si>
  <si>
    <t>Вейгела (Weigela black and white Courtacad1) C4 25-30</t>
  </si>
  <si>
    <t>Вейгела (Weigela bristol Ruby) C2 30-40</t>
  </si>
  <si>
    <t>Вейгела (Weigela red Prince) C4 30-50</t>
  </si>
  <si>
    <t>Вейгела цветущая (Weigela flordia Nana Purpurea) C2 20-30</t>
  </si>
  <si>
    <t>Вейгела цветущая (Weigela florida Foliis Purpureis) C12 20-30</t>
  </si>
  <si>
    <t>Вейгела цветущая (Weigela florida Foliis Purpureis) C2 20-30</t>
  </si>
  <si>
    <t>Вейгела цветущая (Weigela florida Minor Black Verweig 3) C12 40-45</t>
  </si>
  <si>
    <t>Вейгела цветущая (Weigela florida Minor Black Verweig 3) C2 20-30</t>
  </si>
  <si>
    <t>Вейгела цветущая (Weigela florida Minor Black Verweig 3) C4 30-40</t>
  </si>
  <si>
    <t>Вейгела цветущая (Weigela florida Monet Verweig) C4 25-30</t>
  </si>
  <si>
    <t>Вейгела цветущая (Weigela florida Wine &amp; Roses Alexandra) C2 20-30</t>
  </si>
  <si>
    <t>Вейгела цветущая (Weigela florida Wine &amp; Roses Alexandra) C4 20-30</t>
  </si>
  <si>
    <t>Вейник заостренноцветковый (Calamagrostis x Acutiflora England) C2 15</t>
  </si>
  <si>
    <t>Вейник заостренноцветковый (Calamagrostis x Acutiflora Overdam) C2 40-50*</t>
  </si>
  <si>
    <t>Виноград (Vitis w Odm.) C2 + бамбук 60-70</t>
  </si>
  <si>
    <t>Виноград девичий триостренный (Parthenocissus tricuspidata Veitchii) C2 + бамбук 60-80</t>
  </si>
  <si>
    <t>Виноград пятилисточковый (Parthenocissus quinquefolia Redwall Troki) C2 + бамбук 60-70</t>
  </si>
  <si>
    <t>Виноград пятилисточковый (Parthenocissus quinquefolia Star Showers Monham) C2 + бамбук 60-70</t>
  </si>
  <si>
    <t>Виноград пятилисточковый (Parthenocissus quinquefolia Yellow Wall) C2 + бамбук 60-70</t>
  </si>
  <si>
    <t>Вистерия (Wisteria w Odm.) C2 + бамбук 60-70</t>
  </si>
  <si>
    <t>Вишня кустарниковая (Prunus ×eminens Umbraculifera) C28,8 PA200-210 /8-10</t>
  </si>
  <si>
    <t>Вишня мелкопильчатая (Prunus serrulata Amanogawa) C12 250-300</t>
  </si>
  <si>
    <t>Вишня мелкопильчатая (Prunus serrulata Amanogawa) C25/C35 350-370</t>
  </si>
  <si>
    <t>Вишня мелкопильчатая (Prunus serrulata Amanogawa) C5 140-160</t>
  </si>
  <si>
    <t>Вишня мелкопильчатая (Prunus serrulata Amanogawa) C5 70-110</t>
  </si>
  <si>
    <t>Вишня мелкопильчатая (Prunus serrulata Amanogawa) C7,5 160-190</t>
  </si>
  <si>
    <t>Вишня мелкопильчатая (Prunus serrulata Royal Burgundy) C7,5/C10 PA100-125</t>
  </si>
  <si>
    <t>Вяз (Ulmus Camperdownii) C35 PA200-210 /8-10/ h=240-260</t>
  </si>
  <si>
    <t>Гейхера (Heuchera Creme Brulee) C2 20-25</t>
  </si>
  <si>
    <t>Гейхера (Heuchera Obsidian) C2 20-25</t>
  </si>
  <si>
    <t>Гейхера (Heuchera Paprika) C2 20-25</t>
  </si>
  <si>
    <t>Гейхера (Heuchera southern Comfort) C2 20-25</t>
  </si>
  <si>
    <t>Гибискус сирийский (Hibiscus syriacus Ardens) C1,5/C2 30-40</t>
  </si>
  <si>
    <t>Гибискус сирийский (Hibiscus syriacus Ardens) C4 FA 70-80</t>
  </si>
  <si>
    <t>Гибискус сирийский (Hibiscus syriacus Duc De Brabant) C1,5/C2 30-40</t>
  </si>
  <si>
    <t>Гибискус сирийский (Hibiscus syriacus Duc De Brabant) C4 50-30</t>
  </si>
  <si>
    <t>Гибискус сирийский (Hibiscus syriacus Duc De Brabant) C4 FA 65-75</t>
  </si>
  <si>
    <t>Гибискус сирийский (Hibiscus syriacus Hamabo) C4 35-40</t>
  </si>
  <si>
    <t>Гибискус сирийский (Hibiscus syriacus Lady Stanley) C1,5 30-35</t>
  </si>
  <si>
    <t>Гибискус сирийский (Hibiscus syriacus Marina) C4 35-40</t>
  </si>
  <si>
    <t>Гибискус сирийский (Hibiscus syriacus Monstrosus) C1,5 30-35</t>
  </si>
  <si>
    <t>Гибискус сирийский (Hibiscus syriacus Monstrosus) C4 35-40</t>
  </si>
  <si>
    <t>Гибискус травянистый (Hibiscus summerific Cherry Cheesecake) C5 50-70*</t>
  </si>
  <si>
    <t>Гибискус травянистый (Hibiscus summerific My Valentine) C5 50-70*</t>
  </si>
  <si>
    <t>Гибискус травянистый (Hibiscus summerific Perfect Storm) C5 50-70*</t>
  </si>
  <si>
    <t>Гинкго билоба (Ginkgo Biloba) C4 90-100</t>
  </si>
  <si>
    <t>Гледичия трёхколючковая (Gleditsia Triacanthos) C12 180-210</t>
  </si>
  <si>
    <t>Голубика высокорослая (Vaccinium corymbosum Bluegold) C35 80-100</t>
  </si>
  <si>
    <t>Голубика высокорослая (Vaccinium corymbosum W Odm.) C1,5/C2 40-60</t>
  </si>
  <si>
    <t>Гортензия древовидная (Hydrangea arborescens Annabelle) C12 60-70*</t>
  </si>
  <si>
    <t>Гортензия древовидная (Hydrangea arborescens Annabelle) C4 40-60*</t>
  </si>
  <si>
    <t>Гортензия метельчатая (Hydrangea paniculata Bobo) C12 40-60*</t>
  </si>
  <si>
    <t>Гортензия метельчатая (Hydrangea paniculata Bobo) C2 25-30*</t>
  </si>
  <si>
    <t>Гортензия метельчатая (Hydrangea paniculata Bobo) C4 30-35*</t>
  </si>
  <si>
    <t>Гортензия метельчатая (Hydrangea paniculata Candlelight Hpopr013) C12 60-80*</t>
  </si>
  <si>
    <t>Гортензия метельчатая (Hydrangea paniculata Candlelight Hpopr013) C2 30-40*</t>
  </si>
  <si>
    <t>Гортензия метельчатая (Hydrangea paniculata Candlelight Hpopr013) C4 50-60*</t>
  </si>
  <si>
    <t>Гортензия метельчатая (Hydrangea paniculata Diamant Rouge) C12 60-70*</t>
  </si>
  <si>
    <t>Гортензия метельчатая (Hydrangea paniculata Diamant Rouge) C2 30-40*</t>
  </si>
  <si>
    <t>Гортензия метельчатая (Hydrangea paniculata Diamant Rouge) C4 50-60*</t>
  </si>
  <si>
    <t>Гортензия метельчатая (Hydrangea paniculata Grandiflora) C12 40-60*</t>
  </si>
  <si>
    <t>Гортензия метельчатая (Hydrangea paniculata Grandiflora) C4 30-40*</t>
  </si>
  <si>
    <t>Гортензия метельчатая (Hydrangea paniculata Limelight) C10/C12 50-60*</t>
  </si>
  <si>
    <t>Гортензия метельчатая (Hydrangea paniculata Limelight) C2 50-60*</t>
  </si>
  <si>
    <t>Гортензия метельчатая (Hydrangea paniculata Limelight) C20 60-70*</t>
  </si>
  <si>
    <t>Гортензия метельчатая (Hydrangea paniculata Limelight) C4 60-70*</t>
  </si>
  <si>
    <t>Гортензия метельчатая (Hydrangea paniculata Limelight) C60 80-120*</t>
  </si>
  <si>
    <t>Гортензия метельчатая (Hydrangea paniculata Little Lime Jane) C12 50-60*</t>
  </si>
  <si>
    <t>Гортензия метельчатая (Hydrangea paniculata Little Lime Jane) C2 30-40*</t>
  </si>
  <si>
    <t>Гортензия метельчатая (Hydrangea paniculata Little Lime Jane) C4 40-50*</t>
  </si>
  <si>
    <t>Гортензия метельчатая (Hydrangea paniculata Pastelgreen Renxolor) C2 30-40*</t>
  </si>
  <si>
    <t>Гортензия метельчатая (Hydrangea paniculata Pastelgreen Renxolor) C4 40-50*</t>
  </si>
  <si>
    <t>Гортензия метельчатая (Hydrangea paniculata Phantom) C12 70-90*</t>
  </si>
  <si>
    <t>Гортензия метельчатая (Hydrangea paniculata Phantom) C2 30-40*</t>
  </si>
  <si>
    <t>Гортензия метельчатая (Hydrangea paniculata Phantom) C20 60-70*</t>
  </si>
  <si>
    <t>Гортензия метельчатая (Hydrangea paniculata Phantom) C4 60-70*</t>
  </si>
  <si>
    <t>Гортензия метельчатая (Hydrangea paniculata Pinky Winky Dvppinky) C12 70-90*</t>
  </si>
  <si>
    <t>Гортензия метельчатая (Hydrangea paniculata Pinky Winky Dvppinky) C4 40-60*</t>
  </si>
  <si>
    <t>Гортензия метельчатая (Hydrangea paniculata Polar Bear) C2 25-35*</t>
  </si>
  <si>
    <t>Гортензия метельчатая (Hydrangea paniculata Polar Bear) C4 40-60*</t>
  </si>
  <si>
    <t>Гортензия метельчатая (Hydrangea paniculata Polestar Breg14) C2 25-30*</t>
  </si>
  <si>
    <t>Гортензия метельчатая (Hydrangea paniculata Polestar Breg14) C4 30-40*</t>
  </si>
  <si>
    <t>Гортензия метельчатая (Hydrangea paniculata Unique) C12 70-90*</t>
  </si>
  <si>
    <t>Гортензия метельчатая (Hydrangea paniculata Unique) C2 30-40*</t>
  </si>
  <si>
    <t>Гортензия метельчатая (Hydrangea paniculata Unique) C4 50-60*</t>
  </si>
  <si>
    <t>Гортензия метельчатая (Hydrangea paniculata Unique) C60 100-130*</t>
  </si>
  <si>
    <t>Гортензия метельчатая (Hydrangea paniculata Vanille-Fraise Renhy) C10/C12 50-70*</t>
  </si>
  <si>
    <t>Гортензия метельчатая (Hydrangea paniculata Vanille-Fraise Renhy) C2 40-60*</t>
  </si>
  <si>
    <t>Гортензия метельчатая (Hydrangea paniculata Vanille-Fraise Renhy) C20 60-70*</t>
  </si>
  <si>
    <t>Гортензия метельчатая (Hydrangea paniculata Vanille-Fraise Renhy) C4 50-60*</t>
  </si>
  <si>
    <t>Гортензия метельчатая (Hydrangea paniculata Vanille-Fraise Renhy) C60 100-130*</t>
  </si>
  <si>
    <t>Гортензия метельчатая (Hydrangea paniculata Wim'S Red) C2 40-50*</t>
  </si>
  <si>
    <t>Гортензия метельчатая (Hydrangea paniculata Wim'S Red) C4 50-60*</t>
  </si>
  <si>
    <t>Гортензия черешковая (Hydrangea anomala Subsp. Petiolaris) C2 + решетка 40-50</t>
  </si>
  <si>
    <t>Гортензия черешковая (Hydrangea anomala Subsp. Petiolaris) C4 + решетка 40-60</t>
  </si>
  <si>
    <t>Граб обыкновенный (Carpinus betulus Fastigiata) C26 300-310</t>
  </si>
  <si>
    <t>Граб обыкновенный (Carpinus betulus Fastigiata) C3 100-140</t>
  </si>
  <si>
    <t>Граб обыкновенный (Carpinus betulus Frans Fontaine) C10 180-210</t>
  </si>
  <si>
    <t>Граб обыкновенный (Carpinus Betulus) C5 50-80</t>
  </si>
  <si>
    <t>Гребенщик ветвистый (Tamarix ramosissima Pink Cascade) C10 70-80</t>
  </si>
  <si>
    <t>Дейция гибридная (Deutzia xhybrida Strawberry Fields) C4 50-70</t>
  </si>
  <si>
    <t>Дейция шершавая (Deutzia rosea Plena) C4 30-50</t>
  </si>
  <si>
    <t>Дерен белый (Cornus alba Aurea) C4 70-90</t>
  </si>
  <si>
    <t>Дерен белый (Cornus alba Elegantissima) C3 60-70</t>
  </si>
  <si>
    <t>Дерен белый (Cornus alba Elegantissima) C3 PA80-90</t>
  </si>
  <si>
    <t>Дерен белый (Cornus alba Sibirica Variegata) C4 30-40</t>
  </si>
  <si>
    <t>Дерен белый (Cornus alba Sibirica) C4 20-30</t>
  </si>
  <si>
    <t>Древогубец круглолистный (Celastrus Orbiculatus) C2 + бамбук 90-100</t>
  </si>
  <si>
    <t>Ель канадская/сизая (Picea glauca Alberta Globe) C2 10-15</t>
  </si>
  <si>
    <t>Ель канадская/сизая (Picea glauca Alberta Globe) C3 15-20</t>
  </si>
  <si>
    <t>Ель канадская/сизая (Picea glauca Conica) C12 80-100</t>
  </si>
  <si>
    <t>Ель канадская/сизая (Picea glauca Conica) C4 40-60</t>
  </si>
  <si>
    <t>Ель канадская/сизая (Picea glauca Echiniformis) C3 15-20</t>
  </si>
  <si>
    <t>Ель канадская/сизая (Picea glauca Rainbow'S End) C1,5 30-50</t>
  </si>
  <si>
    <t>Ель канадская/сизая (Picea glauca Rainbow'S End) C4 40-60</t>
  </si>
  <si>
    <t>Ель канадская/сизая (Picea glauca Rainbow'S End) P9 15-25</t>
  </si>
  <si>
    <t>Ель колючая (Picea pungens Blaukissen) C5 PA80-90</t>
  </si>
  <si>
    <t>Ель колючая (Picea pungens Glauca Globosa) C2 15-25</t>
  </si>
  <si>
    <t>Ель колючая (Picea pungens Glauca Globosa) C5 20-30</t>
  </si>
  <si>
    <t>Ель колючая (Picea pungens Glauca Globosa) C5 PA90-100</t>
  </si>
  <si>
    <t>Ель колючая (Picea pungens Lucky Strike) B+C25 60-80</t>
  </si>
  <si>
    <t>Ель обыкновенная (Picea abies Cupressina) C5 50-70</t>
  </si>
  <si>
    <t>Ель обыкновенная (Picea abies Inversa) B+C25 120-140</t>
  </si>
  <si>
    <t>Ель обыкновенная (Picea abies Inversa) C5 PA120</t>
  </si>
  <si>
    <t>Ель обыкновенная (Picea abies Little Gem) C3 10</t>
  </si>
  <si>
    <t>Ель обыкновенная (Picea abies Nidiformis) C12</t>
  </si>
  <si>
    <t>Ель обыкновенная (Picea abies Nidiformis) C2</t>
  </si>
  <si>
    <t>Ель обыкновенная (Picea abies Nidiformis) C4</t>
  </si>
  <si>
    <t>Ель обыкновенная (Picea abies Pumila) C2 10-15</t>
  </si>
  <si>
    <t>Ель обыкновенная (Picea abies Tompa) C2 15-25</t>
  </si>
  <si>
    <t>Ель сербская (Picea omorika Karel) C12 20-30</t>
  </si>
  <si>
    <t>Ель сербская (Picea omorika Karel) C4 20-30</t>
  </si>
  <si>
    <t>Ель сербская (Picea omorika Karel) P9</t>
  </si>
  <si>
    <t>Ель сербская (Picea Omorika) C10 80-110</t>
  </si>
  <si>
    <t>Ель сербская (Picea Omorika) C2 35-55</t>
  </si>
  <si>
    <t>Ель ситхинская (Picea sitchensis Nana) C5 PA80-90</t>
  </si>
  <si>
    <t>Жимолость вьющаяся (Lonicera periclymenum Fragrant Cloud Chojnow) C2 + бамбук 60-80</t>
  </si>
  <si>
    <t>Жимолость вьющаяся (Lonicera periclymenum Serotina) C2 + бамбук 60-80</t>
  </si>
  <si>
    <t>Зверобой кальма (Hypericum kalmianum Gemo) C2 40-45</t>
  </si>
  <si>
    <t>Зверобой кальма (Hypericum kalmianum Gemo) P9 15</t>
  </si>
  <si>
    <t>Зверобой кустарниковый (Hypericum ×inodorum Excellent Flair) C2 40-45</t>
  </si>
  <si>
    <t>Зверобой кустарниковый (Hypericum ×inodorum Excellent Flair) C4 35-45</t>
  </si>
  <si>
    <t>Зверобой кустарниковый (Hypericum ×inodorum Excellent Flair) P9 20</t>
  </si>
  <si>
    <t>Зверобой мозера (Hypericum ×moserianum Tricolor) C2 15-20</t>
  </si>
  <si>
    <t>Ива (Salix Erythroflexuosa) C2 80-110</t>
  </si>
  <si>
    <t>Ива козья (Salix caprea Kilmarnock) C3 PA100</t>
  </si>
  <si>
    <t>Ива козья (Salix caprea Kilmarnock) C5 PA160</t>
  </si>
  <si>
    <t>Ива пурпурная (Salix purpurea Nana) C1,5/C2 15-25</t>
  </si>
  <si>
    <t>Ива пурпурная (Salix purpurea Nana) C3 PA90-100</t>
  </si>
  <si>
    <t>Ива пурпурная (Salix purpurea Nana) C4 30-40</t>
  </si>
  <si>
    <t>Ива пурпурная (Salix purpurea Pendula) C5 PA140-150</t>
  </si>
  <si>
    <t>Ива цельнолистная (Salix integra Hakuro-Nishiki) C2 40-60</t>
  </si>
  <si>
    <t>Ива цельнолистная (Salix integra Hakuro-Nishiki) C3/C5 PA110-120</t>
  </si>
  <si>
    <t>Ива цельнолистная (Salix integra Hakuro-Nishiki) C5 PA150</t>
  </si>
  <si>
    <t>Ива цельнолистная (Salix integra Hakuro-Nishiki) C5 PA180</t>
  </si>
  <si>
    <t>Ива цельнолистная (Salix integra Hakuro-Nishiki) P9 30-50</t>
  </si>
  <si>
    <t>Ива цельнолистная (Salix integra Pendula) C5 PA140</t>
  </si>
  <si>
    <t>Каликант (Calycanthus Aphrodite) C10 75-90</t>
  </si>
  <si>
    <t>Калина гордовина (Viburnum lantana Aureum) C2 20-30</t>
  </si>
  <si>
    <t>Калина складчатая (Viburnum plicatum St. Keverne) C2 10-20</t>
  </si>
  <si>
    <t>Кампсис укореняющийся (Campsis radicans W Odm.) C2 + бамбук 60-80</t>
  </si>
  <si>
    <t>Катальпа бигнониевидная (Catalpa bignonioides Aurea) C5/C7,5/C10 PA160-170</t>
  </si>
  <si>
    <t>Катальпа бигнониевидная (Catalpa bignonioides Nana) C7,5/C10 PA200-220</t>
  </si>
  <si>
    <t>Катальпа великолепная (Catalpa speciosa Pulverulenta) C7,5 PA100-120</t>
  </si>
  <si>
    <t>Катальпа краснеющая (Catalpa x Erubescens Purpurea) C7,5/C10 PA190-220</t>
  </si>
  <si>
    <t>Кизильник блестящий (Cotoneaster Lucidus) C3 70-100</t>
  </si>
  <si>
    <t>Кизильник гибридный (Cotoneaster x Suecicus Coral Beauty) C1 40-50</t>
  </si>
  <si>
    <t>Кизильник гибридный (Cotoneaster x Suecicus Coral Beauty) C2 35-40</t>
  </si>
  <si>
    <t>Кизильник гибридный (Cotoneaster x Suecicus Skogholm) C1 35-40</t>
  </si>
  <si>
    <t>Кизильник гибридный (Cotoneaster x Suecicus Skogholm) C2 15-20</t>
  </si>
  <si>
    <t>Кизильник горизонтальный (Cotoneaster atropurpureus Variegatus) C1 20-25</t>
  </si>
  <si>
    <t>Кизильник горизонтальный (Cotoneaster Horizontalis) C2 55-65</t>
  </si>
  <si>
    <t>Кизильник иволистный (Cotoneaster Salicifolius) C1 25-30</t>
  </si>
  <si>
    <t>Кизильник крошечный (Cotoneaster Perpusillus) C3 PA100</t>
  </si>
  <si>
    <t>Кизильник укореняющийся (Cotoneaster radicans Eichholz) C2 15-20</t>
  </si>
  <si>
    <t>Кипарисовик горохоплодный (Chamaecyparis pisifera Boulevard) C2 15-25</t>
  </si>
  <si>
    <t>Кипарисовик горохоплодный (Chamaecyparis pisifera Boulevard) C4 50-70</t>
  </si>
  <si>
    <t>Кипарисовик горохоплодный (Chamaecyparis pisifera Filifera Aurea) C2</t>
  </si>
  <si>
    <t>Кипарисовик горохоплодный (Chamaecyparis pisifera Filifera Nana) C2</t>
  </si>
  <si>
    <t>Кипарисовик горохоплодный (Chamaecyparis pisifera Filifera Nana) C4</t>
  </si>
  <si>
    <t>Кипарисовик лавсона (Chamaecyparis lawsoniana Sunkist) C5 PA80</t>
  </si>
  <si>
    <t>Кипарисовик туполистный (Chamaecyparis obtusa Aurora) C2 15-20</t>
  </si>
  <si>
    <t>Кипарисовик туполистный (Chamaecyparis obtusa Nana Gracilis) C2 10-20</t>
  </si>
  <si>
    <t>Кипарисовик туполистный (Chamaecyparis obtusa Oregon Crested) C2 30-50</t>
  </si>
  <si>
    <t>Клематис (Clematis w Odm.) C2 + бамбук 60-80</t>
  </si>
  <si>
    <t>Кортадерия двудомная (Cortaderia selloana Rosea) C4 80-100*</t>
  </si>
  <si>
    <t>Лавровишня обыкновенная (Prunus laurocerasus Caucasica) C7,5 100-120</t>
  </si>
  <si>
    <t>Лапчатка кустарниковая (Potentilla fruticosa Abbotswood) C2 20-30</t>
  </si>
  <si>
    <t>Лапчатка кустарниковая (Potentilla fruticosa Abbotswood) C4 15-25</t>
  </si>
  <si>
    <t>Лапчатка кустарниковая (Potentilla fruticosa Goldfinger) C1,5/C2 20-25</t>
  </si>
  <si>
    <t>Лапчатка кустарниковая (Potentilla fruticosa Jackman'S Variety) C4 30-40</t>
  </si>
  <si>
    <t>Лапчатка кустарниковая (Potentilla fruticosa Kobold) C2 20-30</t>
  </si>
  <si>
    <t>Лапчатка кустарниковая (Potentilla fruticosa Kobold) C4 20-30</t>
  </si>
  <si>
    <t>Лапчатка кустарниковая (Potentilla fruticosa Lovely Pink Pink Beauty) C12 20-30</t>
  </si>
  <si>
    <t>Лапчатка кустарниковая (Potentilla fruticosa Lovely Pink Pink Beauty) C2 20-30</t>
  </si>
  <si>
    <t>Лапчатка кустарниковая (Potentilla fruticosa Lovely Pink Pink Beauty) C4 40-50</t>
  </si>
  <si>
    <t>Лапчатка кустарниковая (Potentilla fruticosa Mango Tango Uman) C12 45-50</t>
  </si>
  <si>
    <t>Лапчатка кустарниковая (Potentilla fruticosa Mango Tango Uman) C2 20-25</t>
  </si>
  <si>
    <t>Лапчатка кустарниковая (Potentilla fruticosa Mango Tango Uman) C4 35-40</t>
  </si>
  <si>
    <t>Лапчатка кустарниковая (Potentilla fruticosa Red Ace) C4 25-30</t>
  </si>
  <si>
    <t>Лапчатка кустарниковая (Potentilla fruticosa Redissima Minroug01) C2 20-25</t>
  </si>
  <si>
    <t>Лапчатка кустарниковая (Potentilla fruticosa Redissima Minroug01) C4 35-40</t>
  </si>
  <si>
    <t>Лапчатка кустарниковая (Potentilla fruticosa Sunset) C2 15-20</t>
  </si>
  <si>
    <t>Ликвидамбар смолоносный (Liquidambar Styraciflua) C5 140-160</t>
  </si>
  <si>
    <t>Лилейник (Hemerocallis stella De Oro) C1,5 10</t>
  </si>
  <si>
    <t>Лимонник китайский (Schisandra Chinensis) C2 + бамбук 40-50</t>
  </si>
  <si>
    <t>Липа войлочная (Tilia tomentosa Varsaviensis) C10 180-190</t>
  </si>
  <si>
    <t>Липа мелколистная (Tilia Cordata) C7,5 190-200</t>
  </si>
  <si>
    <t>Лириодендрон тюльпанный (Liriodendron Tulipifera) C10 140-160</t>
  </si>
  <si>
    <t>Лириопе мускари (Liriope muscari Moneymaker) C1,5 15</t>
  </si>
  <si>
    <t>Лиственница европейская (Larix decidua Pendula) C5/C7,5 PA175-180</t>
  </si>
  <si>
    <t>Лиственница европейская (Larix Decidua) C4 120-150</t>
  </si>
  <si>
    <t>Лиственница Кемпфера (Larix kaempferi Blue Ball) C4 PA140-145</t>
  </si>
  <si>
    <t>Магнолия (Magnolia black Beauty) C5 160-180</t>
  </si>
  <si>
    <t>Магнолия (Magnolia black Tulip) C20 250-260</t>
  </si>
  <si>
    <t>Магнолия (Magnolia Cleopatra) C20 250-260</t>
  </si>
  <si>
    <t>Магнолия (Magnolia Genie) C7,5 120-135</t>
  </si>
  <si>
    <t>Магнолия (Magnolia george Henry Kern) C10 140-160</t>
  </si>
  <si>
    <t>Магнолия (Magnolia Susan) C4 80-100</t>
  </si>
  <si>
    <t>Магнолия (Magnolia Susan) C4 90-110</t>
  </si>
  <si>
    <t>Магнолия (Magnolia x Kobus Maraczi (Isis)) C7,5 180-190</t>
  </si>
  <si>
    <t>Магнолия Лебнера (Magnolia x Loebneri Leonard Messel) C10 160-180</t>
  </si>
  <si>
    <t>Магнолия Суланжа (Magnolia ×soulangeana Coates) C5 150-160</t>
  </si>
  <si>
    <t>Магнолия Суланжа (Magnolia x soulangeana Alba Superba) C4 110-160</t>
  </si>
  <si>
    <t>Магнолия Суланжа (Magnolia x soulangeana Lennei) C4 120-170</t>
  </si>
  <si>
    <t>Магнолия Суланжа (Magnolia x soulangeana Rustica Rubra) C4 120-140</t>
  </si>
  <si>
    <t>Микробиота перекрестнопарная (Microbiota Decussata) C2</t>
  </si>
  <si>
    <t>Микробиота перекрестнопарная (Microbiota Decussata) C4</t>
  </si>
  <si>
    <t>Миндаль трехлопастной (Prunus Triloba) C7,5 PA100-110</t>
  </si>
  <si>
    <t>Мискантус гигантский (Miscanthus xgiganteus Meidl) C10 120-130*</t>
  </si>
  <si>
    <t>Мискантус гигантский (Miscanthus xgiganteus Meidl) C4 150-160*</t>
  </si>
  <si>
    <t>Мискантус гигантский (Miscanthus xgiganteus Meidl) C60 180-200*</t>
  </si>
  <si>
    <t>Мискантус китайский (Miscanthus sinensis Blutenwunder) C4 140-150*</t>
  </si>
  <si>
    <t>Мискантус китайский (Miscanthus sinensis Buraczok) C2 40-60*</t>
  </si>
  <si>
    <t>Мискантус китайский (Miscanthus sinensis Champagner) C4 60-70*</t>
  </si>
  <si>
    <t>Мискантус китайский (Miscanthus sinensis Desert Gold) C2 60-70*</t>
  </si>
  <si>
    <t>Мискантус китайский (Miscanthus sinensis Dronning Ingrid) C12 50-60*</t>
  </si>
  <si>
    <t>Мискантус китайский (Miscanthus sinensis Dronning Ingrid) C2 40-50*</t>
  </si>
  <si>
    <t>Мискантус китайский (Miscanthus sinensis Fabiola Red) C12 50-60*</t>
  </si>
  <si>
    <t>Мискантус китайский (Miscanthus sinensis Gerlinde) C2 60-80*</t>
  </si>
  <si>
    <t>Мискантус китайский (Miscanthus sinensis Gerlinde) C4 110-120*</t>
  </si>
  <si>
    <t>Мискантус китайский (Miscanthus sinensis Gracillimus) C10 100-120*</t>
  </si>
  <si>
    <t>Мискантус китайский (Miscanthus sinensis Hanjero) C12 120-130*</t>
  </si>
  <si>
    <t>Мискантус китайский (Miscanthus sinensis Hanjero) C2 60-80*</t>
  </si>
  <si>
    <t>Мискантус китайский (Miscanthus sinensis Kleine Silberspinne) C2 70-80*</t>
  </si>
  <si>
    <t>Мискантус китайский (Miscanthus sinensis Krater) C4 80-100*</t>
  </si>
  <si>
    <t>Мискантус китайский (Miscanthus sinensis Malepartus) C12 90-100*</t>
  </si>
  <si>
    <t>Мискантус китайский (Miscanthus sinensis Malepartus) C4 150-160*</t>
  </si>
  <si>
    <t>Мискантус китайский (Miscanthus sinensis Memory) C10 100-120*</t>
  </si>
  <si>
    <t>Мискантус китайский (Miscanthus sinensis Miranda) C10 100-120*</t>
  </si>
  <si>
    <t>Мискантус китайский (Miscanthus sinensis Miranda) C20 120-130*</t>
  </si>
  <si>
    <t>Мискантус китайский (Miscanthus sinensis Miranda) C4 80-100*</t>
  </si>
  <si>
    <t>Мискантус китайский (Miscanthus sinensis Noah) C2 50-60*</t>
  </si>
  <si>
    <t>Мискантус китайский (Miscanthus sinensis Red Chief) C2 50-60*</t>
  </si>
  <si>
    <t>Мискантус китайский (Miscanthus sinensis Rigoletto) C2 50-60*</t>
  </si>
  <si>
    <t>Мискантус китайский (Miscanthus sinensis Rosi) C2 50-60*</t>
  </si>
  <si>
    <t>Мискантус китайский (Miscanthus sinensis Rosi) C4 200-220*</t>
  </si>
  <si>
    <t>Мискантус китайский (Miscanthus sinensis Roter Pfeil) C10 100-120*</t>
  </si>
  <si>
    <t>Мискантус китайский (Miscanthus sinensis Rotfeder) C2 50-60*</t>
  </si>
  <si>
    <t>Мискантус китайский (Miscanthus sinensis Rotfuchs) C2 50-60*</t>
  </si>
  <si>
    <t>Мискантус китайский (Miscanthus sinensis Rotfuchs) C20 120-140*</t>
  </si>
  <si>
    <t>Мискантус китайский (Miscanthus sinensis Rotfuchs) C4 60-70*</t>
  </si>
  <si>
    <t>Мискантус китайский (Miscanthus sinensis Rotfuchs) C60 130-140*</t>
  </si>
  <si>
    <t>Мискантус китайский (Miscanthus sinensis Rumba) C2 60-70*</t>
  </si>
  <si>
    <t>Мискантус китайский (Miscanthus sinensis Strictus) C2 40-50*</t>
  </si>
  <si>
    <t>Мискантус китайский (Miscanthus sinensis Zebrinus) C10 100-120*</t>
  </si>
  <si>
    <t>Мискантус китайский (Miscanthus sinensis Zebrinus) C2 40-50*</t>
  </si>
  <si>
    <t>Можжевельник виргинский (Juniperus virginiana Golden Spring) C2</t>
  </si>
  <si>
    <t>Можжевельник виргинский (Juniperus virginiana Hetz) C12</t>
  </si>
  <si>
    <t>Можжевельник виргинский (Juniperus virginiana Hetz) C2</t>
  </si>
  <si>
    <t>Можжевельник виргинский (Juniperus virginiana Hetz) C4</t>
  </si>
  <si>
    <t>Можжевельник виргинский (Juniperus virginiana Hetz) P9</t>
  </si>
  <si>
    <t>Можжевельник горизонтальный (Juniperus horizontalis Agnieszka) C2</t>
  </si>
  <si>
    <t>Можжевельник горизонтальный (Juniperus horizontalis Agnieszka) C4</t>
  </si>
  <si>
    <t>Можжевельник горизонтальный (Juniperus horizontalis Andorra Compact) C12</t>
  </si>
  <si>
    <t>Можжевельник горизонтальный (Juniperus horizontalis Andorra Compact) C2</t>
  </si>
  <si>
    <t>Можжевельник горизонтальный (Juniperus horizontalis Andorra Compact) C4</t>
  </si>
  <si>
    <t>Можжевельник горизонтальный (Juniperus horizontalis Andorra Compact) P9</t>
  </si>
  <si>
    <t>Можжевельник горизонтальный (Juniperus horizontalis Blue Chip) C2</t>
  </si>
  <si>
    <t>Можжевельник горизонтальный (Juniperus horizontalis Golden Carpet) C2</t>
  </si>
  <si>
    <t>Можжевельник горизонтальный (Juniperus horizontalis Hugh) C4</t>
  </si>
  <si>
    <t>Можжевельник горизонтальный (Juniperus horizontalis Icee Blue Monber) C2</t>
  </si>
  <si>
    <t>Можжевельник горизонтальный (Juniperus horizontalis Icee Blue Monber) C4</t>
  </si>
  <si>
    <t>Можжевельник горизонтальный (Juniperus horizontalis Limeglow) C2</t>
  </si>
  <si>
    <t>Можжевельник горизонтальный (Juniperus horizontalis Prince Of Wales) C2</t>
  </si>
  <si>
    <t>Можжевельник горизонтальный (Juniperus horizontalis Wiltonii) C2</t>
  </si>
  <si>
    <t>Можжевельник казацкий (Juniperus sabina Mas) P9 5-10</t>
  </si>
  <si>
    <t>Можжевельник казацкий (Juniperus sabina Tamariscifolia) C2</t>
  </si>
  <si>
    <t>Можжевельник китайский (Juniperus chinensis Blue Alps) C12 30-40</t>
  </si>
  <si>
    <t>Можжевельник китайский (Juniperus chinensis Blue Alps) C2 25-35</t>
  </si>
  <si>
    <t>Можжевельник китайский (Juniperus chinensis Blue Alps) C4 30-40</t>
  </si>
  <si>
    <t>Можжевельник китайский (Juniperus chinensis Blue Alps) P9 10-20</t>
  </si>
  <si>
    <t>Можжевельник китайский (Juniperus chinensis Stricta) C2 20-30</t>
  </si>
  <si>
    <t>Можжевельник лежачий (Juniperus procumbens Nana) C2</t>
  </si>
  <si>
    <t>Можжевельник лежачий (Juniperus procumbens Nana) C5 PA80</t>
  </si>
  <si>
    <t>Можжевельник обыкновенный (Juniperus communis Arnold) C7,5 70-90</t>
  </si>
  <si>
    <t>Можжевельник обыкновенный (Juniperus communis Gold Cone) C2 30-40</t>
  </si>
  <si>
    <t>Можжевельник обыкновенный (Juniperus communis Goldschatz) C2</t>
  </si>
  <si>
    <t>Можжевельник обыкновенный (Juniperus communis Greenmantle) C5 PA100</t>
  </si>
  <si>
    <t>Можжевельник обыкновенный (Juniperus communis Greenmantle) C5 PA60</t>
  </si>
  <si>
    <t>Можжевельник обыкновенный (Juniperus communis Greenmantle) C5 PA80</t>
  </si>
  <si>
    <t>Можжевельник обыкновенный (Juniperus communis Repanda) C2</t>
  </si>
  <si>
    <t>Можжевельник обыкновенный (Juniperus communis Zeal) C5 PA100</t>
  </si>
  <si>
    <t>Можжевельник прибрежный (Juniperus conferta Schlager) C12</t>
  </si>
  <si>
    <t>Можжевельник прибрежный (Juniperus conferta Schlager) C2</t>
  </si>
  <si>
    <t>Можжевельник прибрежный (Juniperus conferta Schlager) C4</t>
  </si>
  <si>
    <t>Можжевельник скальный (Juniperus scopulorum Blue Arrow) C15 120-140</t>
  </si>
  <si>
    <t>Можжевельник скальный (Juniperus scopulorum Blue Arrow) C2 50-70</t>
  </si>
  <si>
    <t>Можжевельник скальный (Juniperus scopulorum Blue Arrow) C4 80-100</t>
  </si>
  <si>
    <t>Можжевельник скальный (Juniperus scopulorum Blue Arrow) C7,5/C10 110-130</t>
  </si>
  <si>
    <t>Можжевельник средний (Juniperus x pfitzeriana Gold Star) P9</t>
  </si>
  <si>
    <t>Можжевельник средний (Juniperus x pfitzeriana Mint Julep) C12</t>
  </si>
  <si>
    <t>Можжевельник средний (Juniperus x pfitzeriana Mint Julep) C2</t>
  </si>
  <si>
    <t>Можжевельник средний (Juniperus x pfitzeriana Mint Julep) C4</t>
  </si>
  <si>
    <t>Можжевельник средний (Juniperus x pfitzeriana Mint Julep) P9</t>
  </si>
  <si>
    <t>Можжевельник средний (Juniperus x pfitzeriana Mordigan Gold) C12</t>
  </si>
  <si>
    <t>Можжевельник средний (Juniperus x pfitzeriana Mordigan Gold) C2</t>
  </si>
  <si>
    <t>Можжевельник средний (Juniperus x pfitzeriana Mordigan Gold) C4</t>
  </si>
  <si>
    <t>Можжевельник средний (Juniperus x pfitzeriana Mordigan Gold) P9</t>
  </si>
  <si>
    <t>Можжевельник средний (Juniperus x pfitzeriana Old Gold) C12</t>
  </si>
  <si>
    <t>Можжевельник средний (Juniperus x pfitzeriana Old Gold) C2</t>
  </si>
  <si>
    <t>Можжевельник средний (Juniperus x pfitzeriana Old Gold) C4</t>
  </si>
  <si>
    <t>Можжевельник средний (Juniperus x pfitzeriana Pfitzeriana Aurea) C12</t>
  </si>
  <si>
    <t>Можжевельник средний (Juniperus x pfitzeriana Pfitzeriana Aurea) C2</t>
  </si>
  <si>
    <t>Можжевельник средний (Juniperus x pfitzeriana Pfitzeriana Aurea) C4</t>
  </si>
  <si>
    <t>Можжевельник средний (Juniperus x pfitzeriana Pfitzeriana Aurea) P9</t>
  </si>
  <si>
    <t>Можжевельник чешуйчатый (Juniperus squamata Blue Carpet) C12</t>
  </si>
  <si>
    <t>Можжевельник чешуйчатый (Juniperus squamata Blue Carpet) C2</t>
  </si>
  <si>
    <t>Можжевельник чешуйчатый (Juniperus squamata Blue Carpet) C4</t>
  </si>
  <si>
    <t>Можжевельник чешуйчатый (Juniperus squamata Blue Carpet) P9</t>
  </si>
  <si>
    <t>Можжевельник чешуйчатый (Juniperus squamata Blue Star) C2 10-15</t>
  </si>
  <si>
    <t>Можжевельник чешуйчатый (Juniperus squamata Blue Star) C4</t>
  </si>
  <si>
    <t>Можжевельник чешуйчатый (Juniperus squamata Dream Joy) C2</t>
  </si>
  <si>
    <t>Можжевельник чешуйчатый (Juniperus squamata Dream Joy) P9</t>
  </si>
  <si>
    <t>Можжевельник чешуйчатый (Juniperus squamata Floreant) C2</t>
  </si>
  <si>
    <t>Можжевельник чешуйчатый (Juniperus squamata Holger) C12</t>
  </si>
  <si>
    <t>Можжевельник чешуйчатый (Juniperus squamata Holger) C2</t>
  </si>
  <si>
    <t>Можжевельник чешуйчатый (Juniperus squamata Holger) C4</t>
  </si>
  <si>
    <t>Можжевельник чешуйчатый (Juniperus squamata Holger) P9</t>
  </si>
  <si>
    <t>Можжевельник чешуйчатый (Juniperus squamata Meyeri) C12 40-50</t>
  </si>
  <si>
    <t>Можжевельник чешуйчатый (Juniperus squamata Meyeri) C2 20-30</t>
  </si>
  <si>
    <t>Можжевельник чешуйчатый (Juniperus squamata Meyeri) C4 30-40</t>
  </si>
  <si>
    <t>Можжевельник чешуйчатый (Juniperus squamata Meyeri) P9</t>
  </si>
  <si>
    <t>Молиния голубая (Molinia coerulea Heidebraut) C2 40-50*</t>
  </si>
  <si>
    <t>Осока мискингуменская (Carex Muskingumensis) C2 20-30*</t>
  </si>
  <si>
    <t>Осока охименская (Carex oshimensis Evergold) C1,5 15</t>
  </si>
  <si>
    <t>Падуб мезерва (Ilex x meserveae Blue Angel) C2 30-35</t>
  </si>
  <si>
    <t>Падуб мезерва (Ilex x meserveae Blue Angel) C4 40-50</t>
  </si>
  <si>
    <t>Падуб мезерва (Ilex x meserveae Blue Prince) C10 90-100</t>
  </si>
  <si>
    <t>Падуб мезерва (Ilex x meserveae Blue Prince) C20 120-130</t>
  </si>
  <si>
    <t>Падуб мезерва (Ilex x meserveae Blue Princess) C10 65-75</t>
  </si>
  <si>
    <t>Падуб мезерва (Ilex x meserveae Blue Princess) C2 80-90</t>
  </si>
  <si>
    <t>Падуб мезерва (Ilex x meserveae Blue Princess) C20 80-90</t>
  </si>
  <si>
    <t>Падуб мезерва (Ilex x meserveae Blue Princess) C4 50-60</t>
  </si>
  <si>
    <t>Падуб мезерва (Ilex x meserveae Golden Girl Mesgolg) C10 60-70</t>
  </si>
  <si>
    <t>Падуб мезерва (Ilex x meserveae Golden Girl Mesgolg) C2 40-50</t>
  </si>
  <si>
    <t>Падуб мезерва (Ilex x meserveae Golden Girl Mesgolg) C4 50-60</t>
  </si>
  <si>
    <t>Падуб мезерва (Ilex x meserveae Heckenblau) C10 80-90</t>
  </si>
  <si>
    <t>Падуб мезерва (Ilex x meserveae Heckenblau) C4 FA 115-120</t>
  </si>
  <si>
    <t>Пахизандра верхушечная (Pachysandra terminalis Variegata) C4 10-15</t>
  </si>
  <si>
    <t>Пахизандра верхушечная (Pachysandra Terminalis) C4 10-15</t>
  </si>
  <si>
    <t>Пеннисетум лисохвостный (Pennisetum alopecuroides Burgundy Bannyy) C4 20-40*</t>
  </si>
  <si>
    <t>Пеннисетум лисохвостный (Pennisetum alopecuroides Hameln) C12 70-80*</t>
  </si>
  <si>
    <t>Пеннисетум лисохвостный (Pennisetum alopecuroides Hameln) C2 40-50*</t>
  </si>
  <si>
    <t>Пеннисетум лисохвостный (Pennisetum alopecuroides Hameln) C4 60-70*</t>
  </si>
  <si>
    <t>Пеннисетум лисохвостный (Pennisetum alopecuroides Lady U) C2 40-50*</t>
  </si>
  <si>
    <t>Пеннисетум лисохвостный (Pennisetum alopecuroides Moudry) C4 80-90*</t>
  </si>
  <si>
    <t>Пеннисетум лисохвостный (Pennisetum alopecuroides Paul'S Giant) C2 50-60*</t>
  </si>
  <si>
    <t>Пеннисетум лисохвостный (Pennisetum alopecuroides Paul'S Giant) C4 80-90*</t>
  </si>
  <si>
    <t>Перистощетинник восточный (Pennisetum orientale Fairy Tails) C2 10*</t>
  </si>
  <si>
    <t>Перистощетинник восточный (Pennisetum orientale Fairy Tails) C4 10-15*</t>
  </si>
  <si>
    <t>Перистощетинник восточный (Pennisetum orientale Flamingo) C2 20-30*</t>
  </si>
  <si>
    <t>Перовския (Perovskia blue Spire) C1,5/C2 30-40*</t>
  </si>
  <si>
    <t>Перовския (Perovskia blue Spire) C4 40-50*</t>
  </si>
  <si>
    <t>Пираканта (Pyracantha coccinea Var. Kuntayi) C2 20-25</t>
  </si>
  <si>
    <t>Пираканта (Pyracantha golden Charmer) C2 50-60</t>
  </si>
  <si>
    <t>Пираканта (Pyracantha golden Charmer) C4 85-90</t>
  </si>
  <si>
    <t>Пираканта (Pyracantha Mohave) C2 35-40</t>
  </si>
  <si>
    <t>Пираканта (Pyracantha orange Glow) C2 35-40</t>
  </si>
  <si>
    <t>Пираканта (Pyracantha orange Glow) C4 40-50</t>
  </si>
  <si>
    <t>Пираканта (Pyracantha soleil Dor) C2 80-100</t>
  </si>
  <si>
    <t>Пираканта (Pyracantha soleil Dor) C4 40-50</t>
  </si>
  <si>
    <t>Пираканта (Pyracantha Teton) C12 70-80</t>
  </si>
  <si>
    <t>Пираканта (Pyracantha Teton) C2 60-70</t>
  </si>
  <si>
    <t>Плосковеточник восточный (Platycladus orientalis Aurea Nana) P9 15-20</t>
  </si>
  <si>
    <t>Плосковеточник восточный (Platycladus orientalis Justyna) P9 20-30</t>
  </si>
  <si>
    <t>Плющ ирландский (Hedera Hibernica) C10 +luk 105</t>
  </si>
  <si>
    <t>Плющ ирландский (Hedera Hibernica) C2 75-80</t>
  </si>
  <si>
    <t>Плющ обыкновенный (Hedera helix Alaska) C10 + решетка 100-105</t>
  </si>
  <si>
    <t>Плющ обыкновенный (Hedera helix Alaska) C2 75-80</t>
  </si>
  <si>
    <t>Просо горькое (Panicum amarum Dewey Blue) C2 40-50*</t>
  </si>
  <si>
    <t>Просо прутьевидное (Panicum virgatum Heavy Metal) C2 60-70*</t>
  </si>
  <si>
    <t>Просо прутьевидное (Panicum virgatum Heavy Metal) C4 70-80*</t>
  </si>
  <si>
    <t>Пузыреплодник (Physocarpus opulifolius Dart'S Gold) C4 30-50</t>
  </si>
  <si>
    <t>Пузыреплодник (Physocarpus opulifolius Diabolo) C20 50-60</t>
  </si>
  <si>
    <t>Пузыреплодник (Physocarpus opulifolius Diabolo) C4 40-60</t>
  </si>
  <si>
    <t>Пузыреплодник (Physocarpus opulifolius Lady In Red Tuilad) C12 70-90</t>
  </si>
  <si>
    <t>Пузыреплодник (Physocarpus opulifolius Lady In Red Tuilad) C2 30-35</t>
  </si>
  <si>
    <t>Пузыреплодник (Physocarpus opulifolius Lady In Red Tuilad) C4 70-100</t>
  </si>
  <si>
    <t>Пузыреплодник (Physocarpus opulifolius Little Devil Donna May) C2 30-35</t>
  </si>
  <si>
    <t>Пузыреплодник (Physocarpus opulifolius Little Devil Donna May) C4 40-50</t>
  </si>
  <si>
    <t>Пузыреплодник (Physocarpus opulifolius Luteus) C4 40-50</t>
  </si>
  <si>
    <t>Пузыреплодник (Physocarpus opulifolius Red Baron) C4 60-80</t>
  </si>
  <si>
    <t>Пузыреплодник калинолистный (Physocarpus opulifolius Angel Gold Minange) C5 FA 100</t>
  </si>
  <si>
    <t>Пузыреплодник калинолистный (Physocarpus opulifolius Dart'S Gold) C2 30-50</t>
  </si>
  <si>
    <t>Пузыреплодник калинолистный (Physocarpus opulifolius Diabolo) C7,5 FA 90-100</t>
  </si>
  <si>
    <t>Пузыреплодник калинолистный (Physocarpus opulifolius Luteus) C1,5/C2 30-50</t>
  </si>
  <si>
    <t>Робиния ложноакациевая (Robinia pseudoacacia Frisia) C5 PA170-180 /4-6/</t>
  </si>
  <si>
    <t>Робиния ложноакациевая (Robinia pseudoacacia Umbraculifera) C317f PA160-180 /26-28/ h=330-350</t>
  </si>
  <si>
    <t>Робиния ложноакациевая (Robinia pseudoacacia Umbraculifera) C5/C7,5 PA180-200 /4-6/</t>
  </si>
  <si>
    <t>Робиния маргариты (Robinia x Margaretta Casque Rouge Pink Cascade) C7,5 260-280</t>
  </si>
  <si>
    <t>Роза (Rosa okrywowa W Odm.) C1,5 10-15</t>
  </si>
  <si>
    <t>Роза морщинистая (Rosa Rugosa) C12 25-35</t>
  </si>
  <si>
    <t>Роза морщинистая (Rosa Rugosa) C2 20-30</t>
  </si>
  <si>
    <t>Роза морщинистая (Rosa Rugosa) C4 30-40</t>
  </si>
  <si>
    <t>Роза почвопокровная (Rosa Pa) C4 PA80-100</t>
  </si>
  <si>
    <t>Рябина (Sorbus autumn Spire Flanrock) C12 210-240</t>
  </si>
  <si>
    <t>Рябина обыкновенная (Sorbus aucuparia Fastigiata) C5 110-130</t>
  </si>
  <si>
    <t>Рябинник рябинолистнный (Sorbaria sorbifolia Sem) C2 20-30</t>
  </si>
  <si>
    <t>Самшит мелколистный (Buxus microphylla Faulkner) C20 40-50</t>
  </si>
  <si>
    <t>Самшит мелколистный (Buxus microphylla Faulkner) P9 10-20</t>
  </si>
  <si>
    <t>Самшит мелколистный (Buxus Sempervirens) P9 15-25</t>
  </si>
  <si>
    <t>Сирень (Syringa Josikaea) C7,5 80-100</t>
  </si>
  <si>
    <t>Сирень мейера (Syringa meyeri Palibin) C1,5/C2 15-20</t>
  </si>
  <si>
    <t>Скумпия (Cotinus Grace) C10 25-30</t>
  </si>
  <si>
    <t>Скумпия (Cotinus Grace) C4 FA 80-85</t>
  </si>
  <si>
    <t>Скумпия кожевенная (Cotinus coggygria Golden Spirit Ancot) C10 50-60</t>
  </si>
  <si>
    <t>Скумпия кожевенная (Cotinus coggygria Golden Spirit Ancot) C4 45-55</t>
  </si>
  <si>
    <t>Скумпия кожевенная (Cotinus coggygria Royal Purple) C10/C12 100-130</t>
  </si>
  <si>
    <t>Скумпия кожевенная (Cotinus coggygria Royal Purple) C4 FA 70-80</t>
  </si>
  <si>
    <t>Скумпия кожевенная (Cotinus coggygria Rubrifolius Group (Foliis Purpureis)) C12 100-120</t>
  </si>
  <si>
    <t>Скумпия кожевенная (Cotinus coggygria Rubrifolius Group (Foliis Purpureis)) C2 40-50</t>
  </si>
  <si>
    <t>Скумпия кожевенная (Cotinus coggygria Rubrifolius Group (Foliis Purpureis)) C4 40-50</t>
  </si>
  <si>
    <t>Скумпия кожевенная (Cotinus coggygria Rubrifolius Group (Foliis Purpureis)) C4 FA 90-100</t>
  </si>
  <si>
    <t>Слива (Prunus Kiku-Shidare-Zakura) C15 PA215-225 /8-10/</t>
  </si>
  <si>
    <t>Слива (Prunus Kiku-Shidare-Zakura) C5,6/C7 PA160-180 /4-6/</t>
  </si>
  <si>
    <t>Слива растопыренная (Prunus cerasifera Nigra) C7,5 PA100-110</t>
  </si>
  <si>
    <t>Слива растопыренная (Prunus cerasifera Pissardii) C5 180-220</t>
  </si>
  <si>
    <t>Сосна Гельдрейха (Pinus heldreichii Lindenhof) C2 30-40</t>
  </si>
  <si>
    <t>Сосна Гельдрейха (Pinus heldreichii Lindenhof) C5 40-50</t>
  </si>
  <si>
    <t>Сосна Гельдрейха (Pinus heldreichii Malinki) C2 25-35</t>
  </si>
  <si>
    <t>Сосна гималайская (Pinus wallichiana (P. Griffithii)) C2 15-20</t>
  </si>
  <si>
    <t>Сосна горная (Pinus mugo Allgau) C2 15-25</t>
  </si>
  <si>
    <t>Сосна горная (Pinus mugo Allgau) C5 15-25</t>
  </si>
  <si>
    <t>Сосна горная (Pinus mugo Benjamin) C2 15-25</t>
  </si>
  <si>
    <t>Сосна горная (Pinus mugo Carsten) C5 PA80-100</t>
  </si>
  <si>
    <t>Сосна горная (Pinus mugo Columnaris) C2 40-50</t>
  </si>
  <si>
    <t>Сосна горная (Pinus mugo Heinis Triumph) C4/C5 20-30</t>
  </si>
  <si>
    <t>Сосна горная (Pinus mugo Hnizdo) C5 PA120</t>
  </si>
  <si>
    <t>Сосна горная (Pinus mugo Liliput) C5 20-30</t>
  </si>
  <si>
    <t>Сосна горная (Pinus mugo Litomysl) C2 15-25</t>
  </si>
  <si>
    <t>Сосна горная (Pinus mugo Litomysl) C4/C5 20-25</t>
  </si>
  <si>
    <t>Сосна горная (Pinus mugo Litomysl) C5 PA90-100</t>
  </si>
  <si>
    <t>Сосна горная (Pinus mugo Mops) B+C26 PA40</t>
  </si>
  <si>
    <t>Сосна горная (Pinus mugo Mops) C2 20-30</t>
  </si>
  <si>
    <t>Сосна горная (Pinus mugo Mops) C5 20-30</t>
  </si>
  <si>
    <t>Сосна горная (Pinus mugo Mops) C5 PA100</t>
  </si>
  <si>
    <t>Сосна горная (Pinus mugo Ophir) C4 15-25</t>
  </si>
  <si>
    <t>Сосна горная (Pinus mugo Pal Maleter) C5 30-50</t>
  </si>
  <si>
    <t>Сосна горная (Pinus mugo Sherwood Compact) C5 PA80-90</t>
  </si>
  <si>
    <t>Сосна горная (Pinus mugo Subsp. Mugo) C12 15-25</t>
  </si>
  <si>
    <t>Сосна горная (Pinus mugo Subsp. Mugo) C2 15-25</t>
  </si>
  <si>
    <t>Сосна горная (Pinus mugo Subsp. Mugo) C35</t>
  </si>
  <si>
    <t>Сосна горная (Pinus mugo Subsp. Mugo) C4 15-25</t>
  </si>
  <si>
    <t>Сосна горная (Pinus mugo Subsp. Uncinata) C12 25-35</t>
  </si>
  <si>
    <t>Сосна горная (Pinus mugo Subsp. Uncinata) C2 20-30</t>
  </si>
  <si>
    <t>Сосна горная (Pinus mugo Subsp. Uncinata) C4 25-35</t>
  </si>
  <si>
    <t>Сосна горная (Pinus mugo Var. Pumilio) C2 15-25</t>
  </si>
  <si>
    <t>Сосна горная (Pinus mugo Var. Pumilio) C4 15-25</t>
  </si>
  <si>
    <t>Сосна горная (Pinus mugo Varella) C2 15-20</t>
  </si>
  <si>
    <t>Сосна горная (Pinus mugo Varella) C5 20-30</t>
  </si>
  <si>
    <t>Сосна горная (Pinus mugo Varella) C5 PA70-90</t>
  </si>
  <si>
    <t>Сосна горная (Pinus mugo Winter Gold) C2 15-25</t>
  </si>
  <si>
    <t>Сосна горная (Pinus mugo Winter Gold) C5 20-30</t>
  </si>
  <si>
    <t>Сосна горная (Pinus mugo Winter Gold) C5 PA100-120</t>
  </si>
  <si>
    <t>Сосна густоцветковая (Pinus densiflora Jane Kluis) C5 20-30</t>
  </si>
  <si>
    <t>Сосна густоцветковая (Pinus densiflora Low Glow) C2 30-40</t>
  </si>
  <si>
    <t>Сосна густоцветковая (Pinus densiflora Low Glow) C4 25-45</t>
  </si>
  <si>
    <t>Сосна кедровая (Pinus Cembra) C2 10-15</t>
  </si>
  <si>
    <t>Сосна обыкновенная (Pinus sylvestris Argentea Compacta) B+C25 PA60</t>
  </si>
  <si>
    <t>Сосна обыкновенная (Pinus sylvestris Fastigiata) C5 50-70</t>
  </si>
  <si>
    <t>Сосна обыкновенная (Pinus sylvestris Nana Argentea) C5 40-60</t>
  </si>
  <si>
    <t>Сосна обыкновенная (Pinus sylvestris Nana Argentea) C5 PA110-120</t>
  </si>
  <si>
    <t>Сосна румелийская/балканская (Pinus Peuce) C2 30-50</t>
  </si>
  <si>
    <t>Сосна черная (Pinus nigra Hornibrookiana) C2 30-40</t>
  </si>
  <si>
    <t>Сосна черная (Pinus nigra Nana) C5 20-30</t>
  </si>
  <si>
    <t>Сосна черная (Pinus nigra Pyramidalis) C2 20-30</t>
  </si>
  <si>
    <t>Сосна черная (Pinus Nigra) C2 25-35</t>
  </si>
  <si>
    <t>Сосна черная (Pinus Nigra) C7,5 80-90</t>
  </si>
  <si>
    <t>Софора японская (Sophora japonica Pendula) C10 PA120-140</t>
  </si>
  <si>
    <t>Спартина гребешкова (Spartina pectinata Aureomarginata) C12 200-220*</t>
  </si>
  <si>
    <t>Спирея (Spiraea betulifolia Tor) C2 10-15</t>
  </si>
  <si>
    <t>Спирея (Spiraea Densiflora) C4 20-30</t>
  </si>
  <si>
    <t>Спирея вангутта (Spiraea x Vanhouttei) C12 40-60</t>
  </si>
  <si>
    <t>Спирея вангутта (Spiraea x Vanhouttei) C2 15-25</t>
  </si>
  <si>
    <t>Спирея вангутта (Spiraea x Vanhouttei) C4 50-60</t>
  </si>
  <si>
    <t>Спирея густоцветковая (Spiraea Densiflora) C2 15-25</t>
  </si>
  <si>
    <t>Спирея серая (Spiraea x Cinerea Grefsheim) C2 20-30</t>
  </si>
  <si>
    <t>Спирея серая (Spiraea x Cinerea Grefsheim) C4 40-60</t>
  </si>
  <si>
    <t>Спирея японская (Spiraea japonica Crispa) C4 20-30</t>
  </si>
  <si>
    <t>Спирея японская (Spiraea japonica Dart'S Red) C2 15-20</t>
  </si>
  <si>
    <t>Спирея японская (Spiraea japonica Dart'S Red) C4 20-30</t>
  </si>
  <si>
    <t>Спирея японская (Spiraea japonica Firelight) C2 20-30</t>
  </si>
  <si>
    <t>Спирея японская (Spiraea japonica Firelight) C4 20-25</t>
  </si>
  <si>
    <t>Спирея японская (Spiraea japonica Firelight) P9 10-15</t>
  </si>
  <si>
    <t>Спирея японская (Spiraea japonica Genpei) C2 20-30</t>
  </si>
  <si>
    <t>Спирея японская (Spiraea japonica Genpei) C4 20-30</t>
  </si>
  <si>
    <t>Спирея японская (Spiraea japonica Genpei) P9 10-20</t>
  </si>
  <si>
    <t>Спирея японская (Spiraea japonica Golden Princess) C2 15-25</t>
  </si>
  <si>
    <t>Спирея японская (Spiraea japonica Golden Princess) C4 15-20</t>
  </si>
  <si>
    <t>Спирея японская (Spiraea japonica Goldmound) C2 15-20</t>
  </si>
  <si>
    <t>Спирея японская (Spiraea japonica Goldmound) C4 15-20</t>
  </si>
  <si>
    <t>Спирея японская (Spiraea japonica Japanese Dwarf) C2 15-20</t>
  </si>
  <si>
    <t>Спирея японская (Spiraea japonica Little Princess) C7,5 20-30</t>
  </si>
  <si>
    <t>Стефанандра надрезаннолистная (Stephanandra incisa Crispa) C1,5/C2 10-15</t>
  </si>
  <si>
    <t>Тис средний (Taxus ×media Stefania) C7,5 100-120</t>
  </si>
  <si>
    <t>Тис средний (Taxus x media Densiformis) C12 35-45</t>
  </si>
  <si>
    <t>Тис средний (Taxus x media Densiformis) C2 25-35</t>
  </si>
  <si>
    <t>Тис средний (Taxus x media Densiformis) C4 40-60</t>
  </si>
  <si>
    <t>Тис средний (Taxus x media Densiformis) P9 10-20</t>
  </si>
  <si>
    <t>Тис средний (Taxus x media Fairview) C1,5/C2 20-30</t>
  </si>
  <si>
    <t>Тис средний (Taxus x media Farmen) C2 25-35</t>
  </si>
  <si>
    <t>Тис средний (Taxus x media Hicksii) C1,5/C2 40-60</t>
  </si>
  <si>
    <t>Тис средний (Taxus x media Hicksii) C12 50-70</t>
  </si>
  <si>
    <t>Тис средний (Taxus x media Hicksii) C4 50-70</t>
  </si>
  <si>
    <t>Тис средний (Taxus x media Hicksii) P9 20-30</t>
  </si>
  <si>
    <t>Тис средний (Taxus x media Hillii) C12 50-70</t>
  </si>
  <si>
    <t>Тис средний (Taxus x media Hillii) C2 40-50</t>
  </si>
  <si>
    <t>Тис средний (Taxus x media Hillii) C4 40-60</t>
  </si>
  <si>
    <t>Тис средний (Taxus x media Hillii) P9 15-25</t>
  </si>
  <si>
    <t>Тис средний (Taxus x media Straight Hedge) C12 60-80</t>
  </si>
  <si>
    <t>Тис средний (Taxus x media Straight Hedge) C2 40-60</t>
  </si>
  <si>
    <t>Тис средний (Taxus x media Straight Hedge) C4 50-60</t>
  </si>
  <si>
    <t>Тис средний (Taxus x media Straight Hedge) P9 20-30</t>
  </si>
  <si>
    <t>Тис средний (Taxus x media Wojtek) C1,5 30-50</t>
  </si>
  <si>
    <t>Тис ягодный (Taxus baccata David) C1,5/C2 35-45</t>
  </si>
  <si>
    <t>Тис ягодный (Taxus baccata David) C20 70-110</t>
  </si>
  <si>
    <t>Тис ягодный (Taxus baccata David) C4 35-55</t>
  </si>
  <si>
    <t>Тис ягодный (Taxus baccata Elegantissima) C12 35-40</t>
  </si>
  <si>
    <t>Тис ягодный (Taxus baccata Fastigiata Robusta) C2 40-60</t>
  </si>
  <si>
    <t>Тис ягодный (Taxus baccata Fastigiata Robusta) C4 50-70</t>
  </si>
  <si>
    <t>Тис ягодный (Taxus baccata Fastigiata) C1,5/C2 40-60</t>
  </si>
  <si>
    <t>Тис ягодный (Taxus baccata Fastigiata) C4 50-80</t>
  </si>
  <si>
    <t>Тис ягодный (Taxus baccata Summergold) C1,5 20-30</t>
  </si>
  <si>
    <t>Тис ягодный (Taxus baccata Summergold) C12</t>
  </si>
  <si>
    <t>Тсуга канадская (Tsuga Canadensis) C26 160-220</t>
  </si>
  <si>
    <t>Тсуга канадская (Tsuga Canadensis) C4 30-50</t>
  </si>
  <si>
    <t>Тсуга канадская (Tsuga Canadensis) C7,5 80-110</t>
  </si>
  <si>
    <t>Туя западная (Thuja occidentalis Aureospicata) C1,5 70-90</t>
  </si>
  <si>
    <t>Туя западная (Thuja occidentalis Aureospicata) C15 90-110</t>
  </si>
  <si>
    <t>Туя западная (Thuja occidentalis Aureospicata) C35 130-160</t>
  </si>
  <si>
    <t>Туя западная (Thuja occidentalis Aureospicata) C4/C5 90-110</t>
  </si>
  <si>
    <t>Туя западная (Thuja occidentalis Brabant) C10 130-150</t>
  </si>
  <si>
    <t>Туя западная (Thuja occidentalis Brabant) C15 140-160</t>
  </si>
  <si>
    <t>Туя западная (Thuja occidentalis Brabant) C2 60-80</t>
  </si>
  <si>
    <t>Туя западная (Thuja occidentalis Brabant) P9 20-30</t>
  </si>
  <si>
    <t>Туя западная (Thuja occidentalis Columna) C10 100-120</t>
  </si>
  <si>
    <t>Туя западная (Thuja occidentalis Columna) C2 40-60</t>
  </si>
  <si>
    <t>Туя западная (Thuja occidentalis Columna) C35 180-210</t>
  </si>
  <si>
    <t>Туя западная (Thuja occidentalis Danica) C2 20-30</t>
  </si>
  <si>
    <t>Туя западная (Thuja occidentalis Danica) C4 20-30</t>
  </si>
  <si>
    <t>Туя западная (Thuja occidentalis Danica) P9 15-20</t>
  </si>
  <si>
    <t>Туя западная (Thuja occidentalis Globosa) P9 10-15</t>
  </si>
  <si>
    <t>Туя западная (Thuja occidentalis Golden Globe) C2 40-50</t>
  </si>
  <si>
    <t>Туя западная (Thuja occidentalis Golden Globe) C4 45-55</t>
  </si>
  <si>
    <t>Туя западная (Thuja occidentalis Golden Globe) P9 10-15</t>
  </si>
  <si>
    <t>Туя западная (Thuja occidentalis Golden Smaragd (Janed Gold)) C10 60-80</t>
  </si>
  <si>
    <t>Туя западная (Thuja occidentalis Golden Smaragd (Janed Gold)) C2 40-50</t>
  </si>
  <si>
    <t>Туя западная (Thuja occidentalis Golden Smaragd (Janed Gold)) C4 60-80</t>
  </si>
  <si>
    <t>Туя западная (Thuja occidentalis Golden Tuffet) C2</t>
  </si>
  <si>
    <t>Туя западная (Thuja occidentalis Hoseri) C2 20-30</t>
  </si>
  <si>
    <t>Туя западная (Thuja occidentalis Hoseri) C26/C35 60-70</t>
  </si>
  <si>
    <t>Туя западная (Thuja occidentalis Hoseri) C4 35-45</t>
  </si>
  <si>
    <t>Туя западная (Thuja occidentalis Hoseri) P9 10-15</t>
  </si>
  <si>
    <t>Туя западная (Thuja occidentalis Mirjam) C4 20-30</t>
  </si>
  <si>
    <t>Туя западная (Thuja occidentalis Mr Bowling Ball) C2 20-30</t>
  </si>
  <si>
    <t>Туя западная (Thuja occidentalis Mr Bowling Ball) C4 25-30</t>
  </si>
  <si>
    <t>Туя западная (Thuja occidentalis Mr Bowling Ball) P9 10-15</t>
  </si>
  <si>
    <t>Туя западная (Thuja occidentalis Smaragd) B+C15 110-120</t>
  </si>
  <si>
    <t>Туя западная (Thuja occidentalis Smaragd) B+C20 140-160</t>
  </si>
  <si>
    <t>Туя западная (Thuja occidentalis Smaragd) C1,5 40-50</t>
  </si>
  <si>
    <t>Туя западная (Thuja occidentalis Smaragd) C15 120-150</t>
  </si>
  <si>
    <t>Туя западная (Thuja occidentalis Smaragd) C35/C45 180-200</t>
  </si>
  <si>
    <t>Туя западная (Thuja occidentalis Smaragd) C35/C45 200-220</t>
  </si>
  <si>
    <t>Туя западная (Thuja occidentalis Smaragd) C35/C45 220-240</t>
  </si>
  <si>
    <t>Туя западная (Thuja occidentalis Smaragd) C5 110-130</t>
  </si>
  <si>
    <t>Туя западная (Thuja occidentalis Smaragd) C5 70-90</t>
  </si>
  <si>
    <t>Туя западная (Thuja occidentalis Smaragd) C5 90-110</t>
  </si>
  <si>
    <t>Туя западная (Thuja occidentalis Smaragd) P9 20-30</t>
  </si>
  <si>
    <t>Туя западная (Thuja occidentalis Woodwardii) C4 30-40</t>
  </si>
  <si>
    <t>Туя западная (Thuja occidentalis Woodwardii) P9 15-20</t>
  </si>
  <si>
    <t>Туя западная (Thuja occidentalis Yellow Ribbon) C2 35-45</t>
  </si>
  <si>
    <t>Туя западная (Thuja occidentalis Yellow Ribbon) P9 20-30</t>
  </si>
  <si>
    <t>Туя складчатая (Thuja plicata Kornik) C4/C5 50-70</t>
  </si>
  <si>
    <t>Туя складчатая (Thuja plicata Kornik) P9 25-30</t>
  </si>
  <si>
    <t>Фаллопия бульджанская (Fallopia baldschuanica (Aubertii)) C2 + бамбук 60-80</t>
  </si>
  <si>
    <t>Форзиция (Forsythia Maluch) C2 15-25</t>
  </si>
  <si>
    <t>Форзиция интермедия (Forsythia x Intermedia Mikador Minfor6) C3 40-50</t>
  </si>
  <si>
    <t>Форзиция интермедия (Forsythia x Intermedia Week-End Courtalyn) C3 40-50</t>
  </si>
  <si>
    <t>Форзиция средняя (Forsythia x Intermedia Goldzauber) C12 40-50</t>
  </si>
  <si>
    <t>Хелоне (Chelone obliqua Pink Turtle) C2 50-60*</t>
  </si>
  <si>
    <t>Хеномелес прекрасный (Chaenomeles speciosa Kinshiden) C4 30-40</t>
  </si>
  <si>
    <t>Хеномелес/Айва великолепная (Chaenomeles x Superba Crimson And Gold) C2 25-30</t>
  </si>
  <si>
    <t>Хеномелес/Айва великолепная (Chaenomeles x Superba Crimson And Gold) C4 30-35</t>
  </si>
  <si>
    <t>Хеномелес/Айва великолепная (Chaenomeles x Superba Jet Trail) C2 25-30</t>
  </si>
  <si>
    <t>Хеномелес/Айва великолепная (Chaenomeles x Superba Jet Trail) C4 30-35</t>
  </si>
  <si>
    <t>Хеномелес/Айва великолепная (Chaenomeles x Superba Nicoline) C2 25-30</t>
  </si>
  <si>
    <t>Хеномелес/Айва великолепная (Chaenomeles x Superba Nicoline) P9 15-20</t>
  </si>
  <si>
    <t>Хеномелес/Айва японская (Chaenomeles japonica Red Joy) C2 25-30</t>
  </si>
  <si>
    <t>Хеномелес/Айва японская (Chaenomeles japonica Red Joy) C4 60-70</t>
  </si>
  <si>
    <t>Чубушник (Philadelphus manteau Dhermine) C4 40-50</t>
  </si>
  <si>
    <t>Чубушник (Philadelphus Schneesturm) C4 40-60</t>
  </si>
  <si>
    <t>Чубушник (Philadelphus Virginal) C10 110-150</t>
  </si>
  <si>
    <t>Чубушник (Philadelphus Virginal) C2 20-30</t>
  </si>
  <si>
    <t>Чубушник (Philadelphus Virginal) C5 FA 90-110</t>
  </si>
  <si>
    <t>Чубушник венечный (Philadelphus Coronarius) C5 FA 90-100</t>
  </si>
  <si>
    <t>Юкка нитчатая (Yucca Filamentosa) C12 45-50</t>
  </si>
  <si>
    <t>Юкка нитчатая (Yucca Filamentosa) C20 50-60</t>
  </si>
  <si>
    <t>Юкка нитчатая (Yucca Filamentosa) C4 20</t>
  </si>
  <si>
    <t>Юкка нитчатая (Yucca Filamentosa) P9 25-30</t>
  </si>
  <si>
    <t>Цена 1 бокса</t>
  </si>
  <si>
    <r>
      <rPr>
        <b/>
        <sz val="10"/>
        <rFont val="Times New Roman"/>
        <family val="1"/>
        <charset val="204"/>
      </rPr>
      <t>Общий минимальный заказ:</t>
    </r>
    <r>
      <rPr>
        <sz val="10"/>
        <rFont val="Times New Roman"/>
        <family val="1"/>
        <charset val="204"/>
      </rPr>
      <t xml:space="preserve">  1 паллетоместо (1 м * 1,2 м * 2,4 м ), либо 2 бокса (1 м * 1,2 м * 1 м )</t>
    </r>
  </si>
  <si>
    <t>1 Паллетоместо (1 м * 1,2 м * 2,4 м ) = 2 бокса (1 м * 1,2 м * 1 м )</t>
  </si>
  <si>
    <t>ВНИМАНИЕ! Ознакомьтесь с условиями работы, изложенными на листе 2</t>
  </si>
  <si>
    <t>Доставка за 1 палетоместо</t>
  </si>
  <si>
    <t>ВНИМАНИЕ!!! Фактическая вместимость растений при погрузке в питомнике может отличаться от справочной в прайсе.</t>
  </si>
  <si>
    <t>Туя складчатая (Thuja plicata Kager's Beauty) C5 PA80</t>
  </si>
  <si>
    <t>Боярышник средний (Crataegus x media Paul's Scarlet) C15 FA 160-180 h=280-300</t>
  </si>
  <si>
    <t>Боярышник средний (Crataegus x media Paul's Scarlet) C5 FA 160-180 h=200-260</t>
  </si>
  <si>
    <t>Гортензия метельчатая (Hydrangea paniculata Wim's Red) C12 50-70*</t>
  </si>
  <si>
    <t>Гортензия метельчатая (Hydrangea paniculata Wim's Red) C20 60-70*</t>
  </si>
  <si>
    <t>Гортензия метельчатая (Hydrangea paniculata Wim's Red) C60 100-130*</t>
  </si>
  <si>
    <t>Спирея японская (Spiraea japonica Dart's Red) C12 20-30</t>
  </si>
  <si>
    <t>04-05-4039</t>
  </si>
  <si>
    <t>ПОДПИСЫВАЙТЕСЬ В НАШУ ГРУППУ TELEGRAM (участники первыми узнают об акциях и спецпредложениях)</t>
  </si>
  <si>
    <t>Распродано</t>
  </si>
  <si>
    <t>распродано</t>
  </si>
  <si>
    <r>
      <t xml:space="preserve">Паллетная перевозка из питомника Жабинец, Польша Весна 2024 </t>
    </r>
    <r>
      <rPr>
        <b/>
        <i/>
        <sz val="9"/>
        <rFont val="Times New Roman"/>
        <family val="1"/>
        <charset val="204"/>
      </rPr>
      <t>от 22.03.2024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</si>
</sst>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₽&quot;;\-#,##0.00\ &quot;₽&quot;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_₽"/>
    <numFmt numFmtId="165" formatCode="_-* #,##0.00\ [$€-1]_-;\-* #,##0.00\ [$€-1]_-;_-* &quot;-&quot;??\ [$€-1]_-;_-@_-"/>
    <numFmt numFmtId="166" formatCode="#,##0.00\ [$€-1];\-#,##0.00\ [$€-1]"/>
  </numFmts>
  <fonts count="33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i/>
      <sz val="14"/>
      <color rgb="FFC00000"/>
      <name val="Bahnschrift SemiLight SemiConde"/>
      <family val="2"/>
      <charset val="204"/>
    </font>
    <font>
      <b/>
      <i/>
      <sz val="11"/>
      <color rgb="FF3A3A3A"/>
      <name val="Bahnschrift SemiLight SemiConde"/>
      <family val="2"/>
      <charset val="204"/>
    </font>
    <font>
      <i/>
      <sz val="11"/>
      <color rgb="FF3A3A3A"/>
      <name val="Bahnschrift SemiLight SemiConde"/>
      <family val="2"/>
      <charset val="204"/>
    </font>
    <font>
      <b/>
      <i/>
      <sz val="18"/>
      <color rgb="FFC00000"/>
      <name val="Book Antiqua"/>
      <family val="1"/>
      <charset val="204"/>
    </font>
    <font>
      <u/>
      <sz val="10"/>
      <color theme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8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2"/>
      <color rgb="FFC00000"/>
      <name val="Arial Rounded MT Bold"/>
      <family val="2"/>
      <charset val="204"/>
    </font>
    <font>
      <sz val="10"/>
      <name val="Arial"/>
      <family val="2"/>
      <charset val="204"/>
    </font>
    <font>
      <sz val="10"/>
      <color theme="7" tint="-0.499984740745262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rgb="FF00B0F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EB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</cellStyleXfs>
  <cellXfs count="104">
    <xf numFmtId="0" fontId="0" fillId="0" borderId="0" xfId="0"/>
    <xf numFmtId="0" fontId="3" fillId="4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indent="2"/>
    </xf>
    <xf numFmtId="0" fontId="5" fillId="0" borderId="5" xfId="0" applyFont="1" applyBorder="1" applyAlignment="1">
      <alignment horizontal="left" indent="2"/>
    </xf>
    <xf numFmtId="0" fontId="4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 indent="2"/>
    </xf>
    <xf numFmtId="0" fontId="5" fillId="0" borderId="4" xfId="0" quotePrefix="1" applyFont="1" applyBorder="1" applyAlignment="1">
      <alignment horizontal="left" vertical="top" wrapText="1" indent="4"/>
    </xf>
    <xf numFmtId="0" fontId="5" fillId="0" borderId="5" xfId="0" quotePrefix="1" applyFont="1" applyBorder="1" applyAlignment="1">
      <alignment horizontal="left" vertical="top" wrapText="1" indent="4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 indent="2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center" vertical="center" wrapText="1"/>
    </xf>
    <xf numFmtId="0" fontId="4" fillId="0" borderId="3" xfId="2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wrapText="1"/>
    </xf>
    <xf numFmtId="0" fontId="24" fillId="2" borderId="0" xfId="0" applyFont="1" applyFill="1"/>
    <xf numFmtId="0" fontId="19" fillId="7" borderId="0" xfId="0" applyFont="1" applyFill="1" applyAlignment="1" applyProtection="1">
      <alignment horizontal="left" vertical="center"/>
      <protection locked="0" hidden="1"/>
    </xf>
    <xf numFmtId="0" fontId="19" fillId="2" borderId="0" xfId="0" applyFont="1" applyFill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3" fontId="8" fillId="0" borderId="0" xfId="0" applyNumberFormat="1" applyFont="1" applyAlignment="1" applyProtection="1">
      <alignment horizontal="center"/>
      <protection locked="0" hidden="1"/>
    </xf>
    <xf numFmtId="0" fontId="23" fillId="2" borderId="0" xfId="3" applyFont="1" applyFill="1" applyAlignment="1" applyProtection="1">
      <alignment wrapText="1"/>
      <protection locked="0" hidden="1"/>
    </xf>
    <xf numFmtId="0" fontId="23" fillId="8" borderId="6" xfId="5" quotePrefix="1" applyFont="1" applyFill="1" applyBorder="1" applyAlignment="1" applyProtection="1">
      <alignment horizontal="center" vertical="center"/>
      <protection locked="0" hidden="1"/>
    </xf>
    <xf numFmtId="0" fontId="23" fillId="9" borderId="6" xfId="6" applyFont="1" applyFill="1" applyBorder="1" applyAlignment="1" applyProtection="1">
      <alignment horizontal="center" vertical="center"/>
      <protection locked="0" hidden="1"/>
    </xf>
    <xf numFmtId="164" fontId="8" fillId="0" borderId="0" xfId="0" applyNumberFormat="1" applyFont="1" applyAlignment="1" applyProtection="1">
      <alignment horizontal="center"/>
      <protection locked="0" hidden="1"/>
    </xf>
    <xf numFmtId="165" fontId="8" fillId="0" borderId="0" xfId="0" applyNumberFormat="1" applyFont="1" applyProtection="1">
      <protection locked="0" hidden="1"/>
    </xf>
    <xf numFmtId="0" fontId="22" fillId="2" borderId="0" xfId="3" applyFont="1" applyFill="1" applyProtection="1">
      <protection locked="0" hidden="1"/>
    </xf>
    <xf numFmtId="0" fontId="16" fillId="0" borderId="0" xfId="0" applyFont="1" applyProtection="1">
      <protection locked="0" hidden="1"/>
    </xf>
    <xf numFmtId="3" fontId="9" fillId="0" borderId="0" xfId="0" applyNumberFormat="1" applyFont="1" applyAlignment="1" applyProtection="1">
      <alignment horizontal="center"/>
      <protection locked="0" hidden="1"/>
    </xf>
    <xf numFmtId="0" fontId="12" fillId="0" borderId="0" xfId="0" applyFont="1" applyProtection="1">
      <protection locked="0" hidden="1"/>
    </xf>
    <xf numFmtId="0" fontId="8" fillId="0" borderId="0" xfId="0" applyFont="1" applyAlignment="1" applyProtection="1">
      <alignment vertical="center"/>
      <protection locked="0" hidden="1"/>
    </xf>
    <xf numFmtId="0" fontId="10" fillId="0" borderId="0" xfId="0" applyFont="1" applyAlignment="1" applyProtection="1">
      <alignment horizontal="center"/>
      <protection locked="0" hidden="1"/>
    </xf>
    <xf numFmtId="164" fontId="17" fillId="0" borderId="0" xfId="0" applyNumberFormat="1" applyFont="1" applyAlignment="1" applyProtection="1">
      <alignment horizontal="center" vertical="center" wrapText="1"/>
      <protection locked="0" hidden="1"/>
    </xf>
    <xf numFmtId="0" fontId="8" fillId="0" borderId="1" xfId="0" applyFont="1" applyBorder="1" applyProtection="1">
      <protection locked="0" hidden="1"/>
    </xf>
    <xf numFmtId="0" fontId="20" fillId="0" borderId="0" xfId="0" applyFont="1" applyProtection="1">
      <protection locked="0" hidden="1"/>
    </xf>
    <xf numFmtId="0" fontId="8" fillId="2" borderId="0" xfId="0" applyFont="1" applyFill="1" applyAlignment="1" applyProtection="1">
      <alignment horizontal="center"/>
      <protection locked="0" hidden="1"/>
    </xf>
    <xf numFmtId="3" fontId="9" fillId="2" borderId="0" xfId="0" applyNumberFormat="1" applyFont="1" applyFill="1" applyAlignment="1" applyProtection="1">
      <alignment horizontal="center"/>
      <protection locked="0" hidden="1"/>
    </xf>
    <xf numFmtId="0" fontId="13" fillId="0" borderId="0" xfId="0" applyFont="1" applyAlignment="1" applyProtection="1">
      <alignment horizontal="left" vertical="top" wrapText="1"/>
      <protection locked="0" hidden="1"/>
    </xf>
    <xf numFmtId="0" fontId="18" fillId="0" borderId="0" xfId="0" applyFont="1" applyAlignment="1" applyProtection="1">
      <alignment vertical="top" wrapText="1"/>
      <protection locked="0" hidden="1"/>
    </xf>
    <xf numFmtId="0" fontId="7" fillId="0" borderId="0" xfId="3" applyAlignment="1" applyProtection="1">
      <protection locked="0" hidden="1"/>
    </xf>
    <xf numFmtId="165" fontId="9" fillId="5" borderId="1" xfId="0" applyNumberFormat="1" applyFont="1" applyFill="1" applyBorder="1" applyProtection="1">
      <protection locked="0" hidden="1"/>
    </xf>
    <xf numFmtId="0" fontId="20" fillId="0" borderId="0" xfId="0" applyFont="1" applyAlignment="1" applyProtection="1">
      <alignment horizontal="left" vertical="top"/>
      <protection locked="0" hidden="1"/>
    </xf>
    <xf numFmtId="0" fontId="18" fillId="0" borderId="0" xfId="0" applyFont="1" applyAlignment="1" applyProtection="1">
      <alignment vertical="top"/>
      <protection locked="0" hidden="1"/>
    </xf>
    <xf numFmtId="0" fontId="11" fillId="5" borderId="1" xfId="0" applyFont="1" applyFill="1" applyBorder="1" applyAlignment="1" applyProtection="1">
      <alignment horizontal="right"/>
      <protection locked="0" hidden="1"/>
    </xf>
    <xf numFmtId="0" fontId="18" fillId="0" borderId="0" xfId="0" applyFont="1" applyAlignment="1" applyProtection="1">
      <alignment horizontal="left" vertical="center" indent="1"/>
      <protection locked="0" hidden="1"/>
    </xf>
    <xf numFmtId="0" fontId="8" fillId="0" borderId="0" xfId="0" applyFont="1" applyAlignment="1" applyProtection="1">
      <alignment horizontal="left" indent="1"/>
      <protection locked="0" hidden="1"/>
    </xf>
    <xf numFmtId="2" fontId="15" fillId="0" borderId="0" xfId="0" applyNumberFormat="1" applyFont="1" applyAlignment="1" applyProtection="1">
      <alignment vertical="center" wrapText="1"/>
      <protection locked="0" hidden="1"/>
    </xf>
    <xf numFmtId="0" fontId="14" fillId="0" borderId="0" xfId="0" applyFont="1" applyAlignment="1" applyProtection="1">
      <alignment horizontal="center"/>
      <protection locked="0" hidden="1"/>
    </xf>
    <xf numFmtId="0" fontId="12" fillId="7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left" indent="1"/>
      <protection locked="0" hidden="1"/>
    </xf>
    <xf numFmtId="2" fontId="15" fillId="0" borderId="0" xfId="0" applyNumberFormat="1" applyFont="1" applyAlignment="1" applyProtection="1">
      <alignment vertical="center"/>
      <protection locked="0" hidden="1"/>
    </xf>
    <xf numFmtId="0" fontId="8" fillId="0" borderId="1" xfId="0" applyFont="1" applyBorder="1" applyAlignment="1" applyProtection="1">
      <alignment horizontal="left"/>
      <protection locked="0" hidden="1"/>
    </xf>
    <xf numFmtId="166" fontId="9" fillId="2" borderId="1" xfId="0" applyNumberFormat="1" applyFont="1" applyFill="1" applyBorder="1" applyAlignment="1" applyProtection="1">
      <alignment horizontal="center"/>
      <protection locked="0" hidden="1"/>
    </xf>
    <xf numFmtId="166" fontId="9" fillId="0" borderId="1" xfId="0" applyNumberFormat="1" applyFont="1" applyBorder="1" applyAlignment="1" applyProtection="1">
      <alignment horizontal="center"/>
      <protection locked="0" hidden="1"/>
    </xf>
    <xf numFmtId="0" fontId="8" fillId="0" borderId="0" xfId="0" applyFont="1" applyBorder="1" applyProtection="1">
      <protection locked="0" hidden="1"/>
    </xf>
    <xf numFmtId="166" fontId="9" fillId="2" borderId="0" xfId="0" applyNumberFormat="1" applyFont="1" applyFill="1" applyBorder="1" applyAlignment="1" applyProtection="1">
      <alignment horizontal="center"/>
      <protection locked="0" hidden="1"/>
    </xf>
    <xf numFmtId="166" fontId="9" fillId="0" borderId="0" xfId="0" applyNumberFormat="1" applyFont="1" applyBorder="1" applyAlignment="1" applyProtection="1">
      <alignment horizontal="center"/>
      <protection locked="0" hidden="1"/>
    </xf>
    <xf numFmtId="0" fontId="13" fillId="0" borderId="0" xfId="0" applyFont="1" applyAlignment="1" applyProtection="1">
      <alignment horizontal="right" vertical="top" wrapText="1"/>
      <protection locked="0" hidden="1"/>
    </xf>
    <xf numFmtId="0" fontId="12" fillId="7" borderId="8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8" fillId="2" borderId="1" xfId="0" applyFont="1" applyFill="1" applyBorder="1" applyProtection="1">
      <protection locked="0" hidden="1"/>
    </xf>
    <xf numFmtId="0" fontId="8" fillId="0" borderId="1" xfId="0" applyFont="1" applyBorder="1" applyAlignment="1" applyProtection="1">
      <alignment horizontal="center"/>
      <protection locked="0" hidden="1"/>
    </xf>
    <xf numFmtId="3" fontId="8" fillId="3" borderId="1" xfId="0" applyNumberFormat="1" applyFont="1" applyFill="1" applyBorder="1" applyAlignment="1" applyProtection="1">
      <alignment horizontal="center"/>
      <protection locked="0" hidden="1"/>
    </xf>
    <xf numFmtId="49" fontId="8" fillId="0" borderId="0" xfId="0" applyNumberFormat="1" applyFont="1" applyAlignment="1" applyProtection="1">
      <alignment vertical="center"/>
      <protection locked="0" hidden="1"/>
    </xf>
    <xf numFmtId="49" fontId="8" fillId="0" borderId="1" xfId="0" applyNumberFormat="1" applyFont="1" applyBorder="1" applyAlignment="1" applyProtection="1">
      <alignment horizontal="center" vertical="center"/>
      <protection locked="0" hidden="1"/>
    </xf>
    <xf numFmtId="2" fontId="8" fillId="0" borderId="1" xfId="0" applyNumberFormat="1" applyFont="1" applyBorder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center" vertical="center"/>
      <protection locked="0" hidden="1"/>
    </xf>
    <xf numFmtId="0" fontId="17" fillId="0" borderId="0" xfId="1" applyFont="1" applyAlignment="1" applyProtection="1">
      <alignment horizontal="center" vertical="center"/>
      <protection locked="0" hidden="1"/>
    </xf>
    <xf numFmtId="0" fontId="20" fillId="0" borderId="0" xfId="0" applyFont="1" applyAlignment="1" applyProtection="1">
      <alignment horizontal="left" indent="1"/>
      <protection locked="0" hidden="1"/>
    </xf>
    <xf numFmtId="0" fontId="17" fillId="0" borderId="0" xfId="1" applyFont="1" applyAlignment="1" applyProtection="1">
      <alignment vertical="center"/>
      <protection locked="0"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2" fillId="7" borderId="8" xfId="0" applyFont="1" applyFill="1" applyBorder="1" applyAlignment="1" applyProtection="1">
      <alignment horizontal="center" vertical="center" wrapText="1"/>
      <protection hidden="1"/>
    </xf>
    <xf numFmtId="3" fontId="9" fillId="0" borderId="1" xfId="0" applyNumberFormat="1" applyFont="1" applyBorder="1" applyProtection="1">
      <protection hidden="1"/>
    </xf>
    <xf numFmtId="0" fontId="11" fillId="0" borderId="1" xfId="0" applyFont="1" applyBorder="1" applyAlignment="1" applyProtection="1">
      <alignment horizontal="right"/>
      <protection hidden="1"/>
    </xf>
    <xf numFmtId="165" fontId="11" fillId="0" borderId="1" xfId="0" applyNumberFormat="1" applyFont="1" applyBorder="1" applyAlignment="1" applyProtection="1">
      <alignment horizontal="right"/>
      <protection hidden="1"/>
    </xf>
    <xf numFmtId="0" fontId="8" fillId="0" borderId="1" xfId="0" applyFont="1" applyBorder="1" applyProtection="1">
      <protection hidden="1"/>
    </xf>
    <xf numFmtId="44" fontId="20" fillId="6" borderId="1" xfId="0" applyNumberFormat="1" applyFont="1" applyFill="1" applyBorder="1" applyProtection="1">
      <protection hidden="1"/>
    </xf>
    <xf numFmtId="4" fontId="20" fillId="0" borderId="1" xfId="0" applyNumberFormat="1" applyFont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wrapText="1"/>
      <protection hidden="1"/>
    </xf>
    <xf numFmtId="3" fontId="9" fillId="0" borderId="1" xfId="0" applyNumberFormat="1" applyFont="1" applyBorder="1" applyAlignment="1" applyProtection="1">
      <alignment horizontal="right"/>
      <protection hidden="1"/>
    </xf>
    <xf numFmtId="165" fontId="9" fillId="0" borderId="1" xfId="0" applyNumberFormat="1" applyFont="1" applyBorder="1" applyProtection="1">
      <protection hidden="1"/>
    </xf>
    <xf numFmtId="7" fontId="26" fillId="0" borderId="1" xfId="4" applyNumberFormat="1" applyFont="1" applyBorder="1" applyProtection="1">
      <protection hidden="1"/>
    </xf>
    <xf numFmtId="0" fontId="8" fillId="0" borderId="0" xfId="0" applyFont="1" applyProtection="1">
      <protection hidden="1"/>
    </xf>
    <xf numFmtId="165" fontId="8" fillId="0" borderId="1" xfId="0" applyNumberFormat="1" applyFont="1" applyBorder="1" applyProtection="1">
      <protection hidden="1"/>
    </xf>
    <xf numFmtId="0" fontId="29" fillId="2" borderId="0" xfId="0" applyFont="1" applyFill="1" applyProtection="1">
      <protection hidden="1"/>
    </xf>
    <xf numFmtId="165" fontId="8" fillId="0" borderId="1" xfId="0" applyNumberFormat="1" applyFont="1" applyBorder="1" applyAlignment="1" applyProtection="1">
      <alignment horizontal="center"/>
      <protection hidden="1"/>
    </xf>
    <xf numFmtId="3" fontId="17" fillId="6" borderId="9" xfId="0" applyNumberFormat="1" applyFont="1" applyFill="1" applyBorder="1" applyProtection="1">
      <protection hidden="1"/>
    </xf>
    <xf numFmtId="44" fontId="10" fillId="6" borderId="9" xfId="0" applyNumberFormat="1" applyFont="1" applyFill="1" applyBorder="1" applyAlignment="1" applyProtection="1">
      <alignment horizontal="right"/>
      <protection hidden="1"/>
    </xf>
    <xf numFmtId="3" fontId="17" fillId="0" borderId="0" xfId="0" applyNumberFormat="1" applyFont="1" applyFill="1" applyBorder="1" applyProtection="1">
      <protection hidden="1"/>
    </xf>
    <xf numFmtId="44" fontId="10" fillId="0" borderId="0" xfId="0" applyNumberFormat="1" applyFont="1" applyFill="1" applyBorder="1" applyAlignment="1" applyProtection="1">
      <alignment horizontal="right"/>
      <protection hidden="1"/>
    </xf>
    <xf numFmtId="0" fontId="32" fillId="0" borderId="0" xfId="3" applyFont="1" applyProtection="1">
      <protection hidden="1"/>
    </xf>
    <xf numFmtId="3" fontId="9" fillId="0" borderId="0" xfId="0" applyNumberFormat="1" applyFont="1" applyAlignment="1" applyProtection="1">
      <alignment horizontal="center"/>
      <protection locked="0" hidden="1"/>
    </xf>
    <xf numFmtId="0" fontId="12" fillId="7" borderId="2" xfId="0" applyFont="1" applyFill="1" applyBorder="1" applyAlignment="1" applyProtection="1">
      <alignment horizontal="center" vertical="center"/>
      <protection hidden="1"/>
    </xf>
    <xf numFmtId="0" fontId="12" fillId="7" borderId="7" xfId="0" applyFont="1" applyFill="1" applyBorder="1" applyAlignment="1" applyProtection="1">
      <alignment horizontal="center" vertical="center"/>
      <protection hidden="1"/>
    </xf>
    <xf numFmtId="0" fontId="23" fillId="2" borderId="0" xfId="3" applyFont="1" applyFill="1" applyAlignment="1" applyProtection="1">
      <alignment horizontal="left" vertical="center" wrapText="1"/>
      <protection locked="0" hidden="1"/>
    </xf>
  </cellXfs>
  <cellStyles count="7">
    <cellStyle name="Гиперссылка" xfId="3" builtinId="8"/>
    <cellStyle name="Гиперссылка 2" xfId="5" xr:uid="{508E621C-2B8D-4503-99E4-14DF0B861537}"/>
    <cellStyle name="Обычный" xfId="0" builtinId="0"/>
    <cellStyle name="Обычный 2" xfId="1" xr:uid="{00000000-0005-0000-0000-000002000000}"/>
    <cellStyle name="Обычный 2 4" xfId="6" xr:uid="{247408D2-AA7B-4BE3-8B8C-138B2D186940}"/>
    <cellStyle name="Обычный 3 2 2" xfId="2" xr:uid="{00000000-0005-0000-0000-000003000000}"/>
    <cellStyle name="Финансовый" xfId="4" builtinId="3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65" formatCode="_-* #,##0.00\ [$€-1]_-;\-* #,##0.00\ [$€-1]_-;_-* &quot;-&quot;??\ [$€-1]_-;_-@_-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border outline="0">
        <top style="thin">
          <color indexed="64"/>
        </top>
      </border>
    </dxf>
    <dxf>
      <protection locked="0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 patternType="solid">
          <fgColor indexed="64"/>
          <bgColor rgb="FF00FF9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9F5DB"/>
      <color rgb="FFCCCCFF"/>
      <color rgb="FFF7FEB4"/>
      <color rgb="FF99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svg"/><Relationship Id="rId3" Type="http://schemas.openxmlformats.org/officeDocument/2006/relationships/hyperlink" Target="https://vk.com/p.uspeh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hyperlink" Target="http://p-uspeh.ru/" TargetMode="External"/><Relationship Id="rId6" Type="http://schemas.openxmlformats.org/officeDocument/2006/relationships/image" Target="../media/image3.bin"/><Relationship Id="rId5" Type="http://schemas.openxmlformats.org/officeDocument/2006/relationships/hyperlink" Target="https://t.me/pituspeh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.uspe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85724</xdr:rowOff>
    </xdr:from>
    <xdr:to>
      <xdr:col>1</xdr:col>
      <xdr:colOff>171450</xdr:colOff>
      <xdr:row>3</xdr:row>
      <xdr:rowOff>340459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A099B4-666C-460A-B201-4A523F2D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4"/>
          <a:ext cx="914400" cy="875765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  <xdr:twoCellAnchor editAs="absolute">
    <xdr:from>
      <xdr:col>0</xdr:col>
      <xdr:colOff>304800</xdr:colOff>
      <xdr:row>4</xdr:row>
      <xdr:rowOff>60960</xdr:rowOff>
    </xdr:from>
    <xdr:to>
      <xdr:col>0</xdr:col>
      <xdr:colOff>669918</xdr:colOff>
      <xdr:row>6</xdr:row>
      <xdr:rowOff>99060</xdr:rowOff>
    </xdr:to>
    <xdr:pic>
      <xdr:nvPicPr>
        <xdr:cNvPr id="5" name="Рисунок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03F961-FD22-4595-8E11-504FB5877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066800"/>
          <a:ext cx="365118" cy="3905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0</xdr:col>
      <xdr:colOff>929639</xdr:colOff>
      <xdr:row>18</xdr:row>
      <xdr:rowOff>93345</xdr:rowOff>
    </xdr:from>
    <xdr:to>
      <xdr:col>1</xdr:col>
      <xdr:colOff>240029</xdr:colOff>
      <xdr:row>20</xdr:row>
      <xdr:rowOff>54591</xdr:rowOff>
    </xdr:to>
    <xdr:pic>
      <xdr:nvPicPr>
        <xdr:cNvPr id="7" name="Рисунок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B9BA6C-06B0-4B0C-BB21-2E75C9171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29639" y="3629025"/>
          <a:ext cx="352425" cy="36510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8</xdr:col>
      <xdr:colOff>377190</xdr:colOff>
      <xdr:row>3</xdr:row>
      <xdr:rowOff>95250</xdr:rowOff>
    </xdr:from>
    <xdr:to>
      <xdr:col>8</xdr:col>
      <xdr:colOff>899343</xdr:colOff>
      <xdr:row>5</xdr:row>
      <xdr:rowOff>2492</xdr:rowOff>
    </xdr:to>
    <xdr:pic>
      <xdr:nvPicPr>
        <xdr:cNvPr id="6" name="Рисунок 5" descr="Линия со стрелкой: разворот по горизонтали">
          <a:extLst>
            <a:ext uri="{FF2B5EF4-FFF2-40B4-BE49-F238E27FC236}">
              <a16:creationId xmlns:a16="http://schemas.microsoft.com/office/drawing/2014/main" id="{9EF9629F-9DA6-467A-BAD9-8D5A2B830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801350" y="714375"/>
          <a:ext cx="522153" cy="455882"/>
        </a:xfrm>
        <a:prstGeom prst="rect">
          <a:avLst/>
        </a:prstGeom>
      </xdr:spPr>
    </xdr:pic>
    <xdr:clientData/>
  </xdr:twoCellAnchor>
  <xdr:absoluteAnchor>
    <xdr:pos x="815340" y="1048104"/>
    <xdr:ext cx="396240" cy="393346"/>
    <xdr:pic>
      <xdr:nvPicPr>
        <xdr:cNvPr id="9" name="Рисунок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F7675DF-8A05-4F27-B457-3B0E5D7F8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" y="1048104"/>
          <a:ext cx="396240" cy="393346"/>
        </a:xfrm>
        <a:prstGeom prst="rect">
          <a:avLst/>
        </a:prstGeom>
      </xdr:spPr>
    </xdr:pic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FD1CDD-A751-45C7-B30B-BE53F91BB3E9}" name="Таблица1" displayName="Таблица1" ref="B23:O730" totalsRowShown="0" headerRowDxfId="17" dataDxfId="15" headerRowBorderDxfId="16" tableBorderDxfId="14">
  <autoFilter ref="B23:O730" xr:uid="{E2FD1CDD-A751-45C7-B30B-BE53F91BB3E9}">
    <filterColumn colId="13">
      <filters blank="1"/>
    </filterColumn>
  </autoFilter>
  <sortState xmlns:xlrd2="http://schemas.microsoft.com/office/spreadsheetml/2017/richdata2" ref="B66:O703">
    <sortCondition ref="C23:C730"/>
  </sortState>
  <tableColumns count="14">
    <tableColumn id="1" xr3:uid="{644D5315-4546-43DB-8F9B-D34C3D026773}" name="Артикул" dataDxfId="13"/>
    <tableColumn id="2" xr3:uid="{B0AA0358-6F43-42B1-9CBF-09E27CB36165}" name="Наименование" dataDxfId="12"/>
    <tableColumn id="3" xr3:uid="{C09541E1-0DE1-4772-AFCD-89D455820FE5}" name="Размер контейнера" dataDxfId="11"/>
    <tableColumn id="4" xr3:uid="{DF79A72A-17BA-4730-A325-68617E1FC325}" name="Кратность" dataDxfId="10"/>
    <tableColumn id="5" xr3:uid="{A4890F7D-1E39-437F-BB87-6CF53EDD6E73}" name="Высота" dataDxfId="9"/>
    <tableColumn id="6" xr3:uid="{38046E24-7DDF-469E-80F4-CBAC1BB43569}" name="Вес/шт" dataDxfId="8"/>
    <tableColumn id="7" xr3:uid="{9AAC0D09-66F4-4813-B4BA-CAB853C4829F}" name="Вес/ итого" dataDxfId="7">
      <calculatedColumnFormula>IF(Таблица1[[#This Row],[Вес/шт]]*Таблица1[[#This Row],[Заказ, шт]]=0,"",Таблица1[[#This Row],[Вес/шт]]*Таблица1[[#This Row],[Заказ, шт]])</calculatedColumnFormula>
    </tableColumn>
    <tableColumn id="8" xr3:uid="{3A50744F-DD3B-4AA5-9647-3F516BBF4E05}" name="Примерная вместимость в бокс" dataDxfId="6"/>
    <tableColumn id="9" xr3:uid="{F28BF21F-0F02-43F2-91AC-D3A35E496560}" name="Количество боксов" dataDxfId="5">
      <calculatedColumnFormula>IF(Таблица1[[#This Row],[Примерная вместимость в бокс]]="","",IFERROR(IF(Таблица1[[#This Row],[Заказ, шт]]="","",L24/I24),0))</calculatedColumnFormula>
    </tableColumn>
    <tableColumn id="10" xr3:uid="{E72D67A1-4BDD-49D3-A900-AA671287080B}" name="Цена , €" dataDxfId="4"/>
    <tableColumn id="11" xr3:uid="{C3B1028E-E8E0-4081-BA57-070A7FDB49FB}" name="Заказ, шт" dataDxfId="3"/>
    <tableColumn id="12" xr3:uid="{80F31DAC-9A5A-4501-AD6B-DF6A0B9A1310}" name="Сумма, €" dataDxfId="2"/>
    <tableColumn id="13" xr3:uid="{8ACA2C50-3BB6-47AF-8AB2-6028A648E501}" name="Примерная стоимость за растение конечная, руб" dataDxfId="1">
      <calculatedColumnFormula>IF(Таблица1[[#This Row],[Заказ, шт]]="","",Таблица1[[#This Row],[Цена , €]]*$O$13*$M$8)</calculatedColumnFormula>
    </tableColumn>
    <tableColumn id="16" xr3:uid="{BA2E3586-195A-419B-A6B4-6EFEFC05C5CE}" name="Налич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.me/pituspeh" TargetMode="External"/><Relationship Id="rId1" Type="http://schemas.openxmlformats.org/officeDocument/2006/relationships/hyperlink" Target="http://www.p-uspeh.ru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0"/>
  <sheetViews>
    <sheetView showGridLines="0" tabSelected="1" zoomScaleNormal="100" workbookViewId="0">
      <selection activeCell="L30" sqref="L30"/>
    </sheetView>
  </sheetViews>
  <sheetFormatPr defaultColWidth="9.140625" defaultRowHeight="12.75" outlineLevelCol="1"/>
  <cols>
    <col min="1" max="1" width="15.140625" style="26" customWidth="1"/>
    <col min="2" max="2" width="18.7109375" style="26" customWidth="1"/>
    <col min="3" max="3" width="79.5703125" style="26" customWidth="1"/>
    <col min="4" max="4" width="16" style="26" bestFit="1" customWidth="1"/>
    <col min="5" max="5" width="14" style="26" bestFit="1" customWidth="1"/>
    <col min="6" max="6" width="13" style="26" customWidth="1"/>
    <col min="7" max="7" width="14" style="25" hidden="1" customWidth="1" outlineLevel="1"/>
    <col min="8" max="8" width="18.140625" style="79" hidden="1" customWidth="1" outlineLevel="1"/>
    <col min="9" max="9" width="17.85546875" style="79" bestFit="1" customWidth="1" collapsed="1"/>
    <col min="10" max="10" width="13.5703125" style="31" customWidth="1"/>
    <col min="11" max="11" width="10.5703125" style="79" customWidth="1"/>
    <col min="12" max="12" width="21.28515625" style="26" customWidth="1"/>
    <col min="13" max="13" width="14" style="27" customWidth="1"/>
    <col min="14" max="14" width="11" style="91" customWidth="1"/>
    <col min="15" max="15" width="17.7109375" style="26" customWidth="1" outlineLevel="1"/>
    <col min="16" max="16" width="5.42578125" style="26" customWidth="1" outlineLevel="1"/>
    <col min="17" max="17" width="9.42578125" style="26" bestFit="1" customWidth="1"/>
    <col min="18" max="18" width="9.140625" style="26" customWidth="1"/>
    <col min="19" max="16384" width="9.140625" style="26"/>
  </cols>
  <sheetData>
    <row r="1" spans="3:17" ht="23.25">
      <c r="C1" s="23" t="s">
        <v>1727</v>
      </c>
      <c r="D1" s="23"/>
      <c r="E1" s="23"/>
      <c r="F1" s="23"/>
      <c r="G1" s="23"/>
      <c r="H1" s="23"/>
      <c r="I1" s="24"/>
      <c r="J1" s="24"/>
      <c r="K1" s="25"/>
      <c r="N1" s="26"/>
    </row>
    <row r="2" spans="3:17" ht="12.75" customHeight="1">
      <c r="C2" s="103" t="s">
        <v>74</v>
      </c>
      <c r="D2" s="103"/>
      <c r="E2" s="103"/>
      <c r="F2" s="103"/>
      <c r="G2" s="103"/>
      <c r="H2" s="28"/>
      <c r="I2" s="28"/>
      <c r="J2" s="28"/>
      <c r="K2" s="28"/>
      <c r="L2" s="28"/>
      <c r="N2" s="26"/>
    </row>
    <row r="3" spans="3:17" ht="12.75" customHeight="1" thickBot="1">
      <c r="C3" s="103"/>
      <c r="D3" s="103"/>
      <c r="E3" s="103"/>
      <c r="F3" s="103"/>
      <c r="G3" s="103"/>
      <c r="H3" s="28"/>
      <c r="I3" s="28"/>
      <c r="J3" s="28"/>
      <c r="K3" s="28"/>
      <c r="L3" s="28"/>
      <c r="N3" s="26"/>
    </row>
    <row r="4" spans="3:17" ht="30" customHeight="1" thickBot="1">
      <c r="C4" s="103"/>
      <c r="D4" s="103"/>
      <c r="E4" s="103"/>
      <c r="F4" s="103"/>
      <c r="G4" s="103"/>
      <c r="H4" s="28"/>
      <c r="I4" s="29" t="s">
        <v>1010</v>
      </c>
      <c r="J4" s="28"/>
      <c r="K4" s="28"/>
      <c r="N4" s="26"/>
    </row>
    <row r="5" spans="3:17" ht="13.5" customHeight="1" thickBot="1">
      <c r="C5" s="103"/>
      <c r="D5" s="103"/>
      <c r="E5" s="103"/>
      <c r="F5" s="103"/>
      <c r="G5" s="103"/>
      <c r="H5" s="25"/>
      <c r="I5" s="30" t="s">
        <v>1011</v>
      </c>
      <c r="K5" s="25"/>
      <c r="N5" s="26"/>
      <c r="Q5" s="32"/>
    </row>
    <row r="6" spans="3:17" ht="15">
      <c r="C6" s="33" t="s">
        <v>1713</v>
      </c>
      <c r="D6" s="33"/>
      <c r="E6" s="34"/>
      <c r="F6" s="34"/>
      <c r="G6" s="35"/>
      <c r="H6" s="35"/>
      <c r="I6" s="35"/>
      <c r="K6" s="25"/>
      <c r="N6" s="26"/>
      <c r="O6" s="36"/>
    </row>
    <row r="7" spans="3:17">
      <c r="C7" s="37" t="s">
        <v>1711</v>
      </c>
      <c r="D7" s="37"/>
      <c r="G7" s="26"/>
      <c r="H7" s="100"/>
      <c r="I7" s="100"/>
      <c r="J7" s="38"/>
      <c r="K7" s="39"/>
      <c r="L7" s="101" t="s">
        <v>0</v>
      </c>
      <c r="M7" s="102"/>
      <c r="N7" s="26"/>
    </row>
    <row r="8" spans="3:17">
      <c r="C8" s="37" t="s">
        <v>1</v>
      </c>
      <c r="D8" s="37"/>
      <c r="H8" s="100"/>
      <c r="I8" s="100"/>
      <c r="J8" s="26"/>
      <c r="K8" s="25"/>
      <c r="L8" s="84" t="s">
        <v>291</v>
      </c>
      <c r="M8" s="85">
        <v>108</v>
      </c>
      <c r="N8" s="75" t="s">
        <v>65</v>
      </c>
    </row>
    <row r="9" spans="3:17">
      <c r="C9" s="26" t="s">
        <v>293</v>
      </c>
      <c r="E9" s="36"/>
      <c r="F9" s="36"/>
      <c r="G9" s="42"/>
      <c r="H9" s="43"/>
      <c r="I9" s="43"/>
      <c r="J9" s="26"/>
      <c r="K9" s="25"/>
      <c r="L9" s="81" t="s">
        <v>70</v>
      </c>
      <c r="M9" s="86">
        <f>SUM(Таблица1[Количество боксов])</f>
        <v>0</v>
      </c>
      <c r="N9" s="41"/>
    </row>
    <row r="10" spans="3:17">
      <c r="C10" s="26" t="s">
        <v>64</v>
      </c>
      <c r="E10" s="44"/>
      <c r="F10" s="44"/>
      <c r="G10" s="45"/>
      <c r="H10" s="45"/>
      <c r="I10" s="45"/>
      <c r="J10" s="26"/>
      <c r="K10" s="26"/>
      <c r="L10" s="87" t="s">
        <v>236</v>
      </c>
      <c r="M10" s="86">
        <f>SUM(Таблица1[Вес/ итого])/720</f>
        <v>0</v>
      </c>
      <c r="N10" s="41"/>
    </row>
    <row r="11" spans="3:17">
      <c r="C11" s="26" t="s">
        <v>73</v>
      </c>
      <c r="E11" s="44"/>
      <c r="F11" s="44"/>
      <c r="G11" s="45"/>
      <c r="H11" s="45"/>
      <c r="I11" s="45"/>
      <c r="J11" s="26"/>
      <c r="K11" s="26"/>
      <c r="L11" s="81" t="s">
        <v>3</v>
      </c>
      <c r="M11" s="88">
        <f>SUM(Таблица1[Заказ, шт])</f>
        <v>0</v>
      </c>
      <c r="N11" s="26"/>
      <c r="O11" s="32"/>
    </row>
    <row r="12" spans="3:17" ht="15.75" customHeight="1">
      <c r="C12" s="76" t="s">
        <v>1715</v>
      </c>
      <c r="D12" s="74"/>
      <c r="G12" s="26"/>
      <c r="H12" s="45"/>
      <c r="I12" s="45"/>
      <c r="J12" s="26"/>
      <c r="K12" s="26"/>
      <c r="L12" s="81" t="s">
        <v>4</v>
      </c>
      <c r="M12" s="89">
        <f>SUM(Таблица1[Сумма, €])</f>
        <v>0</v>
      </c>
      <c r="N12" s="26"/>
      <c r="O12" s="32"/>
    </row>
    <row r="13" spans="3:17">
      <c r="C13" s="76"/>
      <c r="D13" s="74"/>
      <c r="G13" s="26"/>
      <c r="H13" s="45"/>
      <c r="I13" s="45"/>
      <c r="J13" s="26"/>
      <c r="K13" s="26"/>
      <c r="L13" s="81" t="s">
        <v>5</v>
      </c>
      <c r="M13" s="89">
        <f>ROUNDUP(M9,0)*D18</f>
        <v>0</v>
      </c>
      <c r="N13" s="26"/>
      <c r="O13" s="93" t="e">
        <f>M15/M12</f>
        <v>#DIV/0!</v>
      </c>
    </row>
    <row r="14" spans="3:17" ht="12" customHeight="1">
      <c r="C14" s="46" t="s">
        <v>61</v>
      </c>
      <c r="D14" s="46"/>
      <c r="G14" s="26"/>
      <c r="H14" s="45"/>
      <c r="I14" s="45"/>
      <c r="J14" s="26"/>
      <c r="K14" s="26"/>
      <c r="L14" s="81" t="s">
        <v>237</v>
      </c>
      <c r="M14" s="47"/>
      <c r="N14" s="52" t="s">
        <v>240</v>
      </c>
    </row>
    <row r="15" spans="3:17">
      <c r="C15" s="26" t="s">
        <v>62</v>
      </c>
      <c r="E15" s="48"/>
      <c r="F15" s="48"/>
      <c r="G15" s="49"/>
      <c r="H15" s="49"/>
      <c r="I15" s="49"/>
      <c r="J15" s="26"/>
      <c r="K15" s="26"/>
      <c r="L15" s="81" t="s">
        <v>6</v>
      </c>
      <c r="M15" s="83">
        <f>M14+M13+M12</f>
        <v>0</v>
      </c>
      <c r="N15" s="26"/>
    </row>
    <row r="16" spans="3:17">
      <c r="C16" s="26" t="s">
        <v>63</v>
      </c>
      <c r="G16" s="26"/>
      <c r="H16" s="49"/>
      <c r="I16" s="49"/>
      <c r="J16" s="26"/>
      <c r="K16" s="26"/>
      <c r="L16" s="81" t="s">
        <v>60</v>
      </c>
      <c r="M16" s="50" t="s">
        <v>292</v>
      </c>
      <c r="N16" s="51" t="s">
        <v>1008</v>
      </c>
      <c r="O16" s="52"/>
    </row>
    <row r="17" spans="1:15" s="54" customFormat="1" ht="25.5">
      <c r="A17" s="53"/>
      <c r="C17" s="55" t="s">
        <v>2</v>
      </c>
      <c r="D17" s="55" t="s">
        <v>1710</v>
      </c>
      <c r="E17" s="55" t="s">
        <v>1714</v>
      </c>
      <c r="H17" s="45"/>
      <c r="I17" s="45"/>
      <c r="J17" s="26"/>
      <c r="K17" s="26"/>
      <c r="L17" s="81" t="s">
        <v>7</v>
      </c>
      <c r="M17" s="82" t="str">
        <f>IF(M16="наличная","6%",IF(M16="безналичная","20%","-"))</f>
        <v>6%</v>
      </c>
      <c r="N17" s="51" t="s">
        <v>1009</v>
      </c>
      <c r="O17" s="56"/>
    </row>
    <row r="18" spans="1:15" ht="13.5">
      <c r="A18" s="53"/>
      <c r="B18" s="57"/>
      <c r="C18" s="58" t="s">
        <v>1712</v>
      </c>
      <c r="D18" s="59">
        <v>40</v>
      </c>
      <c r="E18" s="60">
        <v>1400</v>
      </c>
      <c r="H18" s="45"/>
      <c r="I18" s="45"/>
      <c r="J18" s="26"/>
      <c r="K18" s="26"/>
      <c r="L18" s="81" t="s">
        <v>71</v>
      </c>
      <c r="M18" s="83">
        <f>IF(M17="-","-  €",M15+M17*M15)</f>
        <v>0</v>
      </c>
      <c r="N18" s="51"/>
      <c r="O18" s="52"/>
    </row>
    <row r="19" spans="1:15" ht="13.5">
      <c r="A19" s="53"/>
      <c r="B19" s="57"/>
      <c r="C19" s="61"/>
      <c r="D19" s="61"/>
      <c r="E19" s="62"/>
      <c r="F19" s="63"/>
      <c r="H19" s="45"/>
      <c r="I19" s="45"/>
      <c r="J19" s="26"/>
      <c r="K19" s="26"/>
      <c r="L19" s="95" t="s">
        <v>69</v>
      </c>
      <c r="M19" s="96">
        <f>IF(M17="-","-  ₽",M18*M8)</f>
        <v>0</v>
      </c>
      <c r="N19" s="64"/>
    </row>
    <row r="20" spans="1:15" ht="18.75">
      <c r="A20" s="53"/>
      <c r="B20" s="57"/>
      <c r="C20" s="99" t="s">
        <v>1724</v>
      </c>
      <c r="D20" s="61"/>
      <c r="E20" s="62"/>
      <c r="F20" s="63"/>
      <c r="H20" s="45"/>
      <c r="I20" s="45"/>
      <c r="J20" s="26"/>
      <c r="K20" s="26"/>
      <c r="L20" s="97"/>
      <c r="M20" s="98"/>
      <c r="N20" s="64"/>
    </row>
    <row r="21" spans="1:15" ht="13.5">
      <c r="A21" s="53"/>
      <c r="B21" s="57"/>
      <c r="C21" s="61"/>
      <c r="D21" s="61"/>
      <c r="E21" s="62"/>
      <c r="F21" s="63"/>
      <c r="H21" s="45"/>
      <c r="I21" s="45"/>
      <c r="J21" s="26"/>
      <c r="K21" s="26"/>
      <c r="L21" s="97"/>
      <c r="M21" s="98"/>
      <c r="N21" s="64"/>
    </row>
    <row r="22" spans="1:15" ht="13.5">
      <c r="A22" s="53"/>
      <c r="B22" s="57"/>
      <c r="C22" s="61"/>
      <c r="D22" s="61"/>
      <c r="E22" s="62"/>
      <c r="F22" s="63"/>
      <c r="H22" s="45"/>
      <c r="I22" s="45"/>
      <c r="J22" s="26"/>
      <c r="K22" s="26"/>
      <c r="L22" s="97"/>
      <c r="M22" s="98"/>
      <c r="N22" s="64"/>
    </row>
    <row r="23" spans="1:15" ht="64.5" customHeight="1">
      <c r="B23" s="65" t="s">
        <v>8</v>
      </c>
      <c r="C23" s="65" t="s">
        <v>9</v>
      </c>
      <c r="D23" s="65" t="s">
        <v>68</v>
      </c>
      <c r="E23" s="65" t="s">
        <v>238</v>
      </c>
      <c r="F23" s="65" t="s">
        <v>10</v>
      </c>
      <c r="G23" s="65" t="s">
        <v>79</v>
      </c>
      <c r="H23" s="65" t="s">
        <v>80</v>
      </c>
      <c r="I23" s="65" t="s">
        <v>67</v>
      </c>
      <c r="J23" s="65" t="s">
        <v>66</v>
      </c>
      <c r="K23" s="80" t="s">
        <v>11</v>
      </c>
      <c r="L23" s="65" t="s">
        <v>12</v>
      </c>
      <c r="M23" s="80" t="s">
        <v>13</v>
      </c>
      <c r="N23" s="65" t="s">
        <v>239</v>
      </c>
      <c r="O23" s="65" t="s">
        <v>241</v>
      </c>
    </row>
    <row r="24" spans="1:15">
      <c r="A24" s="37"/>
      <c r="B24" s="66" t="s">
        <v>222</v>
      </c>
      <c r="C24" s="67" t="s">
        <v>1012</v>
      </c>
      <c r="D24" s="66" t="s">
        <v>852</v>
      </c>
      <c r="E24" s="68">
        <v>10</v>
      </c>
      <c r="F24" s="68" t="s">
        <v>99</v>
      </c>
      <c r="G24" s="77"/>
      <c r="H24" s="77" t="str">
        <f>IF(Таблица1[[#This Row],[Вес/шт]]*Таблица1[[#This Row],[Заказ, шт]]=0,"",Таблица1[[#This Row],[Вес/шт]]*Таблица1[[#This Row],[Заказ, шт]])</f>
        <v/>
      </c>
      <c r="I24" s="78">
        <v>200</v>
      </c>
      <c r="J24" s="68" t="str">
        <f>IF(Таблица1[[#This Row],[Примерная вместимость в бокс]]="","",IFERROR(IF(Таблица1[[#This Row],[Заказ, шт]]="","",L24/I24),0))</f>
        <v/>
      </c>
      <c r="K24" s="94">
        <v>9.2530000000000001</v>
      </c>
      <c r="L24" s="69"/>
      <c r="M24" s="92">
        <f>Таблица1[[#This Row],[Заказ, шт]]*Таблица1[[#This Row],[Цена , €]]</f>
        <v>0</v>
      </c>
      <c r="N24" s="90" t="str">
        <f>IF(Таблица1[[#This Row],[Заказ, шт]]="","",Таблица1[[#This Row],[Цена , €]]*$O$13*$M$8)</f>
        <v/>
      </c>
      <c r="O24" s="40"/>
    </row>
    <row r="25" spans="1:15">
      <c r="A25" s="37"/>
      <c r="B25" s="66" t="s">
        <v>196</v>
      </c>
      <c r="C25" s="67" t="s">
        <v>1013</v>
      </c>
      <c r="D25" s="66" t="s">
        <v>188</v>
      </c>
      <c r="E25" s="68">
        <v>1</v>
      </c>
      <c r="F25" s="68" t="s">
        <v>892</v>
      </c>
      <c r="G25" s="77">
        <v>9</v>
      </c>
      <c r="H25" s="77" t="str">
        <f>IF(Таблица1[[#This Row],[Вес/шт]]*Таблица1[[#This Row],[Заказ, шт]]=0,"",Таблица1[[#This Row],[Вес/шт]]*Таблица1[[#This Row],[Заказ, шт]])</f>
        <v/>
      </c>
      <c r="I25" s="78"/>
      <c r="J25" s="68" t="str">
        <f>IF(Таблица1[[#This Row],[Примерная вместимость в бокс]]="","",IFERROR(IF(Таблица1[[#This Row],[Заказ, шт]]="","",L25/I25),0))</f>
        <v/>
      </c>
      <c r="K25" s="94">
        <v>41.638599999999997</v>
      </c>
      <c r="L25" s="69"/>
      <c r="M25" s="92">
        <f>Таблица1[[#This Row],[Заказ, шт]]*Таблица1[[#This Row],[Цена , €]]</f>
        <v>0</v>
      </c>
      <c r="N25" s="90" t="str">
        <f>IF(Таблица1[[#This Row],[Заказ, шт]]="","",Таблица1[[#This Row],[Цена , €]]*$O$13*$M$8)</f>
        <v/>
      </c>
      <c r="O25" s="40"/>
    </row>
    <row r="26" spans="1:15">
      <c r="A26" s="37"/>
      <c r="B26" s="66" t="s">
        <v>357</v>
      </c>
      <c r="C26" s="67" t="s">
        <v>1014</v>
      </c>
      <c r="D26" s="66" t="s">
        <v>147</v>
      </c>
      <c r="E26" s="68">
        <v>1</v>
      </c>
      <c r="F26" s="68" t="s">
        <v>891</v>
      </c>
      <c r="G26" s="77">
        <v>9</v>
      </c>
      <c r="H26" s="77" t="str">
        <f>IF(Таблица1[[#This Row],[Вес/шт]]*Таблица1[[#This Row],[Заказ, шт]]=0,"",Таблица1[[#This Row],[Вес/шт]]*Таблица1[[#This Row],[Заказ, шт]])</f>
        <v/>
      </c>
      <c r="I26" s="78"/>
      <c r="J26" s="68" t="str">
        <f>IF(Таблица1[[#This Row],[Примерная вместимость в бокс]]="","",IFERROR(IF(Таблица1[[#This Row],[Заказ, шт]]="","",L26/I26),0))</f>
        <v/>
      </c>
      <c r="K26" s="94">
        <v>34.698799999999999</v>
      </c>
      <c r="L26" s="69"/>
      <c r="M26" s="92">
        <f>Таблица1[[#This Row],[Заказ, шт]]*Таблица1[[#This Row],[Цена , €]]</f>
        <v>0</v>
      </c>
      <c r="N26" s="90" t="str">
        <f>IF(Таблица1[[#This Row],[Заказ, шт]]="","",Таблица1[[#This Row],[Цена , €]]*$O$13*$M$8)</f>
        <v/>
      </c>
      <c r="O26" s="40"/>
    </row>
    <row r="27" spans="1:15">
      <c r="A27" s="37"/>
      <c r="B27" s="66" t="s">
        <v>356</v>
      </c>
      <c r="C27" s="67" t="s">
        <v>1015</v>
      </c>
      <c r="D27" s="66" t="s">
        <v>100</v>
      </c>
      <c r="E27" s="68">
        <v>1</v>
      </c>
      <c r="F27" s="68" t="s">
        <v>890</v>
      </c>
      <c r="G27" s="77">
        <v>6</v>
      </c>
      <c r="H27" s="77" t="str">
        <f>IF(Таблица1[[#This Row],[Вес/шт]]*Таблица1[[#This Row],[Заказ, шт]]=0,"",Таблица1[[#This Row],[Вес/шт]]*Таблица1[[#This Row],[Заказ, шт]])</f>
        <v/>
      </c>
      <c r="I27" s="78"/>
      <c r="J27" s="68" t="str">
        <f>IF(Таблица1[[#This Row],[Примерная вместимость в бокс]]="","",IFERROR(IF(Таблица1[[#This Row],[Заказ, шт]]="","",L27/I27),0))</f>
        <v/>
      </c>
      <c r="K27" s="94">
        <v>22.843399999999999</v>
      </c>
      <c r="L27" s="69"/>
      <c r="M27" s="92">
        <f>Таблица1[[#This Row],[Заказ, шт]]*Таблица1[[#This Row],[Цена , €]]</f>
        <v>0</v>
      </c>
      <c r="N27" s="90" t="str">
        <f>IF(Таблица1[[#This Row],[Заказ, шт]]="","",Таблица1[[#This Row],[Цена , €]]*$O$13*$M$8)</f>
        <v/>
      </c>
      <c r="O27" s="40"/>
    </row>
    <row r="28" spans="1:15">
      <c r="A28" s="37"/>
      <c r="B28" s="66" t="s">
        <v>325</v>
      </c>
      <c r="C28" s="67" t="s">
        <v>1016</v>
      </c>
      <c r="D28" s="66" t="s">
        <v>86</v>
      </c>
      <c r="E28" s="68">
        <v>10</v>
      </c>
      <c r="F28" s="68" t="s">
        <v>102</v>
      </c>
      <c r="G28" s="77"/>
      <c r="H28" s="77" t="str">
        <f>IF(Таблица1[[#This Row],[Вес/шт]]*Таблица1[[#This Row],[Заказ, шт]]=0,"",Таблица1[[#This Row],[Вес/шт]]*Таблица1[[#This Row],[Заказ, шт]])</f>
        <v/>
      </c>
      <c r="I28" s="78">
        <v>200</v>
      </c>
      <c r="J28" s="68" t="str">
        <f>IF(Таблица1[[#This Row],[Примерная вместимость в бокс]]="","",IFERROR(IF(Таблица1[[#This Row],[Заказ, шт]]="","",L28/I28),0))</f>
        <v/>
      </c>
      <c r="K28" s="94">
        <v>2.7469999999999999</v>
      </c>
      <c r="L28" s="69"/>
      <c r="M28" s="92">
        <f>Таблица1[[#This Row],[Заказ, шт]]*Таблица1[[#This Row],[Цена , €]]</f>
        <v>0</v>
      </c>
      <c r="N28" s="90" t="str">
        <f>IF(Таблица1[[#This Row],[Заказ, шт]]="","",Таблица1[[#This Row],[Цена , €]]*$O$13*$M$8)</f>
        <v/>
      </c>
      <c r="O28" s="40"/>
    </row>
    <row r="29" spans="1:15">
      <c r="A29" s="37"/>
      <c r="B29" s="66" t="s">
        <v>324</v>
      </c>
      <c r="C29" s="67" t="s">
        <v>1017</v>
      </c>
      <c r="D29" s="66" t="s">
        <v>86</v>
      </c>
      <c r="E29" s="68">
        <v>10</v>
      </c>
      <c r="F29" s="68" t="s">
        <v>89</v>
      </c>
      <c r="G29" s="77"/>
      <c r="H29" s="77" t="str">
        <f>IF(Таблица1[[#This Row],[Вес/шт]]*Таблица1[[#This Row],[Заказ, шт]]=0,"",Таблица1[[#This Row],[Вес/шт]]*Таблица1[[#This Row],[Заказ, шт]])</f>
        <v/>
      </c>
      <c r="I29" s="78">
        <v>200</v>
      </c>
      <c r="J29" s="68" t="str">
        <f>IF(Таблица1[[#This Row],[Примерная вместимость в бокс]]="","",IFERROR(IF(Таблица1[[#This Row],[Заказ, шт]]="","",L29/I29),0))</f>
        <v/>
      </c>
      <c r="K29" s="94">
        <v>2.7469999999999999</v>
      </c>
      <c r="L29" s="69"/>
      <c r="M29" s="92">
        <f>Таблица1[[#This Row],[Заказ, шт]]*Таблица1[[#This Row],[Цена , €]]</f>
        <v>0</v>
      </c>
      <c r="N29" s="90" t="str">
        <f>IF(Таблица1[[#This Row],[Заказ, шт]]="","",Таблица1[[#This Row],[Цена , €]]*$O$13*$M$8)</f>
        <v/>
      </c>
      <c r="O29" s="40"/>
    </row>
    <row r="30" spans="1:15" ht="13.5" customHeight="1">
      <c r="B30" s="66" t="s">
        <v>323</v>
      </c>
      <c r="C30" s="67" t="s">
        <v>1018</v>
      </c>
      <c r="D30" s="66" t="s">
        <v>94</v>
      </c>
      <c r="E30" s="68">
        <v>1</v>
      </c>
      <c r="F30" s="68" t="s">
        <v>87</v>
      </c>
      <c r="G30" s="77"/>
      <c r="H30" s="77" t="str">
        <f>IF(Таблица1[[#This Row],[Вес/шт]]*Таблица1[[#This Row],[Заказ, шт]]=0,"",Таблица1[[#This Row],[Вес/шт]]*Таблица1[[#This Row],[Заказ, шт]])</f>
        <v/>
      </c>
      <c r="I30" s="78">
        <v>85</v>
      </c>
      <c r="J30" s="68" t="str">
        <f>IF(Таблица1[[#This Row],[Примерная вместимость в бокс]]="","",IFERROR(IF(Таблица1[[#This Row],[Заказ, шт]]="","",L30/I30),0))</f>
        <v/>
      </c>
      <c r="K30" s="94">
        <v>6.2168999999999999</v>
      </c>
      <c r="L30" s="69"/>
      <c r="M30" s="92">
        <f>Таблица1[[#This Row],[Заказ, шт]]*Таблица1[[#This Row],[Цена , €]]</f>
        <v>0</v>
      </c>
      <c r="N30" s="90" t="str">
        <f>IF(Таблица1[[#This Row],[Заказ, шт]]="","",Таблица1[[#This Row],[Цена , €]]*$O$13*$M$8)</f>
        <v/>
      </c>
      <c r="O30" s="40"/>
    </row>
    <row r="31" spans="1:15">
      <c r="A31" s="37"/>
      <c r="B31" s="66" t="s">
        <v>322</v>
      </c>
      <c r="C31" s="67" t="s">
        <v>1019</v>
      </c>
      <c r="D31" s="66" t="s">
        <v>86</v>
      </c>
      <c r="E31" s="68">
        <v>10</v>
      </c>
      <c r="F31" s="68" t="s">
        <v>865</v>
      </c>
      <c r="G31" s="77"/>
      <c r="H31" s="77" t="str">
        <f>IF(Таблица1[[#This Row],[Вес/шт]]*Таблица1[[#This Row],[Заказ, шт]]=0,"",Таблица1[[#This Row],[Вес/шт]]*Таблица1[[#This Row],[Заказ, шт]])</f>
        <v/>
      </c>
      <c r="I31" s="78">
        <v>200</v>
      </c>
      <c r="J31" s="68" t="str">
        <f>IF(Таблица1[[#This Row],[Примерная вместимость в бокс]]="","",IFERROR(IF(Таблица1[[#This Row],[Заказ, шт]]="","",L31/I31),0))</f>
        <v/>
      </c>
      <c r="K31" s="94">
        <v>2.5446</v>
      </c>
      <c r="L31" s="69"/>
      <c r="M31" s="92">
        <f>Таблица1[[#This Row],[Заказ, шт]]*Таблица1[[#This Row],[Цена , €]]</f>
        <v>0</v>
      </c>
      <c r="N31" s="90" t="str">
        <f>IF(Таблица1[[#This Row],[Заказ, шт]]="","",Таблица1[[#This Row],[Цена , €]]*$O$13*$M$8)</f>
        <v/>
      </c>
      <c r="O31" s="40"/>
    </row>
    <row r="32" spans="1:15">
      <c r="B32" s="66" t="s">
        <v>321</v>
      </c>
      <c r="C32" s="67" t="s">
        <v>1020</v>
      </c>
      <c r="D32" s="66" t="s">
        <v>146</v>
      </c>
      <c r="E32" s="68">
        <v>1</v>
      </c>
      <c r="F32" s="68" t="s">
        <v>180</v>
      </c>
      <c r="G32" s="77"/>
      <c r="H32" s="77" t="str">
        <f>IF(Таблица1[[#This Row],[Вес/шт]]*Таблица1[[#This Row],[Заказ, шт]]=0,"",Таблица1[[#This Row],[Вес/шт]]*Таблица1[[#This Row],[Заказ, шт]])</f>
        <v/>
      </c>
      <c r="I32" s="78">
        <v>85</v>
      </c>
      <c r="J32" s="68" t="str">
        <f>IF(Таблица1[[#This Row],[Примерная вместимость в бокс]]="","",IFERROR(IF(Таблица1[[#This Row],[Заказ, шт]]="","",L32/I32),0))</f>
        <v/>
      </c>
      <c r="K32" s="94">
        <v>6.2168999999999999</v>
      </c>
      <c r="L32" s="69"/>
      <c r="M32" s="92">
        <f>Таблица1[[#This Row],[Заказ, шт]]*Таблица1[[#This Row],[Цена , €]]</f>
        <v>0</v>
      </c>
      <c r="N32" s="90" t="str">
        <f>IF(Таблица1[[#This Row],[Заказ, шт]]="","",Таблица1[[#This Row],[Цена , €]]*$O$13*$M$8)</f>
        <v/>
      </c>
      <c r="O32" s="40"/>
    </row>
    <row r="33" spans="1:15">
      <c r="A33" s="37"/>
      <c r="B33" s="66" t="s">
        <v>295</v>
      </c>
      <c r="C33" s="67" t="s">
        <v>1021</v>
      </c>
      <c r="D33" s="66" t="s">
        <v>98</v>
      </c>
      <c r="E33" s="68">
        <v>1</v>
      </c>
      <c r="F33" s="68" t="s">
        <v>865</v>
      </c>
      <c r="G33" s="77">
        <v>11</v>
      </c>
      <c r="H33" s="77" t="str">
        <f>IF(Таблица1[[#This Row],[Вес/шт]]*Таблица1[[#This Row],[Заказ, шт]]=0,"",Таблица1[[#This Row],[Вес/шт]]*Таблица1[[#This Row],[Заказ, шт]])</f>
        <v/>
      </c>
      <c r="I33" s="78"/>
      <c r="J33" s="68" t="str">
        <f>IF(Таблица1[[#This Row],[Примерная вместимость в бокс]]="","",IFERROR(IF(Таблица1[[#This Row],[Заказ, шт]]="","",L33/I33),0))</f>
        <v/>
      </c>
      <c r="K33" s="94">
        <v>12.722899999999999</v>
      </c>
      <c r="L33" s="69"/>
      <c r="M33" s="92">
        <f>Таблица1[[#This Row],[Заказ, шт]]*Таблица1[[#This Row],[Цена , €]]</f>
        <v>0</v>
      </c>
      <c r="N33" s="90" t="str">
        <f>IF(Таблица1[[#This Row],[Заказ, шт]]="","",Таблица1[[#This Row],[Цена , €]]*$O$13*$M$8)</f>
        <v/>
      </c>
      <c r="O33" s="40"/>
    </row>
    <row r="34" spans="1:15">
      <c r="A34" s="37"/>
      <c r="B34" s="66" t="s">
        <v>294</v>
      </c>
      <c r="C34" s="67" t="s">
        <v>1022</v>
      </c>
      <c r="D34" s="66" t="s">
        <v>94</v>
      </c>
      <c r="E34" s="68">
        <v>1</v>
      </c>
      <c r="F34" s="68" t="s">
        <v>88</v>
      </c>
      <c r="G34" s="77"/>
      <c r="H34" s="77" t="str">
        <f>IF(Таблица1[[#This Row],[Вес/шт]]*Таблица1[[#This Row],[Заказ, шт]]=0,"",Таблица1[[#This Row],[Вес/шт]]*Таблица1[[#This Row],[Заказ, шт]])</f>
        <v/>
      </c>
      <c r="I34" s="78">
        <v>85</v>
      </c>
      <c r="J34" s="68" t="str">
        <f>IF(Таблица1[[#This Row],[Примерная вместимость в бокс]]="","",IFERROR(IF(Таблица1[[#This Row],[Заказ, шт]]="","",L34/I34),0))</f>
        <v/>
      </c>
      <c r="K34" s="94">
        <v>8.0963999999999992</v>
      </c>
      <c r="L34" s="69"/>
      <c r="M34" s="92">
        <f>Таблица1[[#This Row],[Заказ, шт]]*Таблица1[[#This Row],[Цена , €]]</f>
        <v>0</v>
      </c>
      <c r="N34" s="90" t="str">
        <f>IF(Таблица1[[#This Row],[Заказ, шт]]="","",Таблица1[[#This Row],[Цена , €]]*$O$13*$M$8)</f>
        <v/>
      </c>
      <c r="O34" s="40"/>
    </row>
    <row r="35" spans="1:15">
      <c r="A35" s="37"/>
      <c r="B35" s="66" t="s">
        <v>297</v>
      </c>
      <c r="C35" s="67" t="s">
        <v>1023</v>
      </c>
      <c r="D35" s="66" t="s">
        <v>86</v>
      </c>
      <c r="E35" s="68">
        <v>10</v>
      </c>
      <c r="F35" s="68" t="s">
        <v>865</v>
      </c>
      <c r="G35" s="77"/>
      <c r="H35" s="77" t="str">
        <f>IF(Таблица1[[#This Row],[Вес/шт]]*Таблица1[[#This Row],[Заказ, шт]]=0,"",Таблица1[[#This Row],[Вес/шт]]*Таблица1[[#This Row],[Заказ, шт]])</f>
        <v/>
      </c>
      <c r="I35" s="78">
        <v>200</v>
      </c>
      <c r="J35" s="68" t="str">
        <f>IF(Таблица1[[#This Row],[Примерная вместимость в бокс]]="","",IFERROR(IF(Таблица1[[#This Row],[Заказ, шт]]="","",L35/I35),0))</f>
        <v/>
      </c>
      <c r="K35" s="94">
        <v>2.7469999999999999</v>
      </c>
      <c r="L35" s="69"/>
      <c r="M35" s="92">
        <f>Таблица1[[#This Row],[Заказ, шт]]*Таблица1[[#This Row],[Цена , €]]</f>
        <v>0</v>
      </c>
      <c r="N35" s="90" t="str">
        <f>IF(Таблица1[[#This Row],[Заказ, шт]]="","",Таблица1[[#This Row],[Цена , €]]*$O$13*$M$8)</f>
        <v/>
      </c>
      <c r="O35" s="40"/>
    </row>
    <row r="36" spans="1:15">
      <c r="A36" s="37"/>
      <c r="B36" s="66" t="s">
        <v>296</v>
      </c>
      <c r="C36" s="67" t="s">
        <v>1024</v>
      </c>
      <c r="D36" s="66" t="s">
        <v>152</v>
      </c>
      <c r="E36" s="68">
        <v>10</v>
      </c>
      <c r="F36" s="68" t="s">
        <v>90</v>
      </c>
      <c r="G36" s="77"/>
      <c r="H36" s="77" t="str">
        <f>IF(Таблица1[[#This Row],[Вес/шт]]*Таблица1[[#This Row],[Заказ, шт]]=0,"",Таблица1[[#This Row],[Вес/шт]]*Таблица1[[#This Row],[Заказ, шт]])</f>
        <v/>
      </c>
      <c r="I36" s="78">
        <v>200</v>
      </c>
      <c r="J36" s="68" t="str">
        <f>IF(Таблица1[[#This Row],[Примерная вместимость в бокс]]="","",IFERROR(IF(Таблица1[[#This Row],[Заказ, шт]]="","",L36/I36),0))</f>
        <v/>
      </c>
      <c r="K36" s="94">
        <v>2.7469999999999999</v>
      </c>
      <c r="L36" s="69"/>
      <c r="M36" s="92">
        <f>Таблица1[[#This Row],[Заказ, шт]]*Таблица1[[#This Row],[Цена , €]]</f>
        <v>0</v>
      </c>
      <c r="N36" s="90" t="str">
        <f>IF(Таблица1[[#This Row],[Заказ, шт]]="","",Таблица1[[#This Row],[Цена , €]]*$O$13*$M$8)</f>
        <v/>
      </c>
      <c r="O36" s="40"/>
    </row>
    <row r="37" spans="1:15">
      <c r="A37" s="37"/>
      <c r="B37" s="66" t="s">
        <v>298</v>
      </c>
      <c r="C37" s="67" t="s">
        <v>1025</v>
      </c>
      <c r="D37" s="66" t="s">
        <v>86</v>
      </c>
      <c r="E37" s="68">
        <v>10</v>
      </c>
      <c r="F37" s="68" t="s">
        <v>102</v>
      </c>
      <c r="G37" s="77"/>
      <c r="H37" s="77" t="str">
        <f>IF(Таблица1[[#This Row],[Вес/шт]]*Таблица1[[#This Row],[Заказ, шт]]=0,"",Таблица1[[#This Row],[Вес/шт]]*Таблица1[[#This Row],[Заказ, шт]])</f>
        <v/>
      </c>
      <c r="I37" s="78">
        <v>200</v>
      </c>
      <c r="J37" s="68" t="str">
        <f>IF(Таблица1[[#This Row],[Примерная вместимость в бокс]]="","",IFERROR(IF(Таблица1[[#This Row],[Заказ, шт]]="","",L37/I37),0))</f>
        <v/>
      </c>
      <c r="K37" s="94">
        <v>2.7469999999999999</v>
      </c>
      <c r="L37" s="69"/>
      <c r="M37" s="92">
        <f>Таблица1[[#This Row],[Заказ, шт]]*Таблица1[[#This Row],[Цена , €]]</f>
        <v>0</v>
      </c>
      <c r="N37" s="90" t="str">
        <f>IF(Таблица1[[#This Row],[Заказ, шт]]="","",Таблица1[[#This Row],[Цена , €]]*$O$13*$M$8)</f>
        <v/>
      </c>
      <c r="O37" s="40"/>
    </row>
    <row r="38" spans="1:15">
      <c r="A38" s="37"/>
      <c r="B38" s="66" t="s">
        <v>300</v>
      </c>
      <c r="C38" s="67" t="s">
        <v>1026</v>
      </c>
      <c r="D38" s="66" t="s">
        <v>86</v>
      </c>
      <c r="E38" s="68">
        <v>10</v>
      </c>
      <c r="F38" s="68" t="s">
        <v>867</v>
      </c>
      <c r="G38" s="77"/>
      <c r="H38" s="77" t="str">
        <f>IF(Таблица1[[#This Row],[Вес/шт]]*Таблица1[[#This Row],[Заказ, шт]]=0,"",Таблица1[[#This Row],[Вес/шт]]*Таблица1[[#This Row],[Заказ, шт]])</f>
        <v/>
      </c>
      <c r="I38" s="78">
        <v>200</v>
      </c>
      <c r="J38" s="68" t="str">
        <f>IF(Таблица1[[#This Row],[Примерная вместимость в бокс]]="","",IFERROR(IF(Таблица1[[#This Row],[Заказ, шт]]="","",L38/I38),0))</f>
        <v/>
      </c>
      <c r="K38" s="94">
        <v>2.7469999999999999</v>
      </c>
      <c r="L38" s="69"/>
      <c r="M38" s="92">
        <f>Таблица1[[#This Row],[Заказ, шт]]*Таблица1[[#This Row],[Цена , €]]</f>
        <v>0</v>
      </c>
      <c r="N38" s="90" t="str">
        <f>IF(Таблица1[[#This Row],[Заказ, шт]]="","",Таблица1[[#This Row],[Цена , €]]*$O$13*$M$8)</f>
        <v/>
      </c>
      <c r="O38" s="40"/>
    </row>
    <row r="39" spans="1:15">
      <c r="A39" s="37"/>
      <c r="B39" s="66" t="s">
        <v>299</v>
      </c>
      <c r="C39" s="67" t="s">
        <v>1027</v>
      </c>
      <c r="D39" s="66" t="s">
        <v>100</v>
      </c>
      <c r="E39" s="68">
        <v>1</v>
      </c>
      <c r="F39" s="68" t="s">
        <v>866</v>
      </c>
      <c r="G39" s="77">
        <v>6</v>
      </c>
      <c r="H39" s="77" t="str">
        <f>IF(Таблица1[[#This Row],[Вес/шт]]*Таблица1[[#This Row],[Заказ, шт]]=0,"",Таблица1[[#This Row],[Вес/шт]]*Таблица1[[#This Row],[Заказ, шт]])</f>
        <v/>
      </c>
      <c r="I39" s="78"/>
      <c r="J39" s="68" t="str">
        <f>IF(Таблица1[[#This Row],[Примерная вместимость в бокс]]="","",IFERROR(IF(Таблица1[[#This Row],[Заказ, шт]]="","",L39/I39),0))</f>
        <v/>
      </c>
      <c r="K39" s="94">
        <v>8.0963999999999992</v>
      </c>
      <c r="L39" s="69"/>
      <c r="M39" s="92">
        <f>Таблица1[[#This Row],[Заказ, шт]]*Таблица1[[#This Row],[Цена , €]]</f>
        <v>0</v>
      </c>
      <c r="N39" s="90" t="str">
        <f>IF(Таблица1[[#This Row],[Заказ, шт]]="","",Таблица1[[#This Row],[Цена , €]]*$O$13*$M$8)</f>
        <v/>
      </c>
      <c r="O39" s="40"/>
    </row>
    <row r="40" spans="1:15">
      <c r="A40" s="37"/>
      <c r="B40" s="66" t="s">
        <v>301</v>
      </c>
      <c r="C40" s="67" t="s">
        <v>1028</v>
      </c>
      <c r="D40" s="66" t="s">
        <v>86</v>
      </c>
      <c r="E40" s="68">
        <v>10</v>
      </c>
      <c r="F40" s="68" t="s">
        <v>88</v>
      </c>
      <c r="G40" s="77"/>
      <c r="H40" s="77" t="str">
        <f>IF(Таблица1[[#This Row],[Вес/шт]]*Таблица1[[#This Row],[Заказ, шт]]=0,"",Таблица1[[#This Row],[Вес/шт]]*Таблица1[[#This Row],[Заказ, шт]])</f>
        <v/>
      </c>
      <c r="I40" s="78">
        <v>200</v>
      </c>
      <c r="J40" s="68" t="str">
        <f>IF(Таблица1[[#This Row],[Примерная вместимость в бокс]]="","",IFERROR(IF(Таблица1[[#This Row],[Заказ, шт]]="","",L40/I40),0))</f>
        <v/>
      </c>
      <c r="K40" s="94">
        <v>2.7469999999999999</v>
      </c>
      <c r="L40" s="69"/>
      <c r="M40" s="92">
        <f>Таблица1[[#This Row],[Заказ, шт]]*Таблица1[[#This Row],[Цена , €]]</f>
        <v>0</v>
      </c>
      <c r="N40" s="90" t="str">
        <f>IF(Таблица1[[#This Row],[Заказ, шт]]="","",Таблица1[[#This Row],[Цена , €]]*$O$13*$M$8)</f>
        <v/>
      </c>
      <c r="O40" s="40"/>
    </row>
    <row r="41" spans="1:15">
      <c r="A41" s="37"/>
      <c r="B41" s="66" t="s">
        <v>302</v>
      </c>
      <c r="C41" s="67" t="s">
        <v>1029</v>
      </c>
      <c r="D41" s="66" t="s">
        <v>86</v>
      </c>
      <c r="E41" s="68">
        <v>10</v>
      </c>
      <c r="F41" s="68" t="s">
        <v>102</v>
      </c>
      <c r="G41" s="77"/>
      <c r="H41" s="77" t="str">
        <f>IF(Таблица1[[#This Row],[Вес/шт]]*Таблица1[[#This Row],[Заказ, шт]]=0,"",Таблица1[[#This Row],[Вес/шт]]*Таблица1[[#This Row],[Заказ, шт]])</f>
        <v/>
      </c>
      <c r="I41" s="78">
        <v>200</v>
      </c>
      <c r="J41" s="68" t="str">
        <f>IF(Таблица1[[#This Row],[Примерная вместимость в бокс]]="","",IFERROR(IF(Таблица1[[#This Row],[Заказ, шт]]="","",L41/I41),0))</f>
        <v/>
      </c>
      <c r="K41" s="94">
        <v>2.7469999999999999</v>
      </c>
      <c r="L41" s="69"/>
      <c r="M41" s="92">
        <f>Таблица1[[#This Row],[Заказ, шт]]*Таблица1[[#This Row],[Цена , €]]</f>
        <v>0</v>
      </c>
      <c r="N41" s="90" t="str">
        <f>IF(Таблица1[[#This Row],[Заказ, шт]]="","",Таблица1[[#This Row],[Цена , €]]*$O$13*$M$8)</f>
        <v/>
      </c>
      <c r="O41" s="40"/>
    </row>
    <row r="42" spans="1:15">
      <c r="A42" s="37"/>
      <c r="B42" s="66" t="s">
        <v>303</v>
      </c>
      <c r="C42" s="67" t="s">
        <v>1030</v>
      </c>
      <c r="D42" s="66" t="s">
        <v>86</v>
      </c>
      <c r="E42" s="68">
        <v>10</v>
      </c>
      <c r="F42" s="68" t="s">
        <v>160</v>
      </c>
      <c r="G42" s="77"/>
      <c r="H42" s="77" t="str">
        <f>IF(Таблица1[[#This Row],[Вес/шт]]*Таблица1[[#This Row],[Заказ, шт]]=0,"",Таблица1[[#This Row],[Вес/шт]]*Таблица1[[#This Row],[Заказ, шт]])</f>
        <v/>
      </c>
      <c r="I42" s="78">
        <v>200</v>
      </c>
      <c r="J42" s="68" t="str">
        <f>IF(Таблица1[[#This Row],[Примерная вместимость в бокс]]="","",IFERROR(IF(Таблица1[[#This Row],[Заказ, шт]]="","",L42/I42),0))</f>
        <v/>
      </c>
      <c r="K42" s="94">
        <v>2.7469999999999999</v>
      </c>
      <c r="L42" s="69"/>
      <c r="M42" s="92">
        <f>Таблица1[[#This Row],[Заказ, шт]]*Таблица1[[#This Row],[Цена , €]]</f>
        <v>0</v>
      </c>
      <c r="N42" s="90" t="str">
        <f>IF(Таблица1[[#This Row],[Заказ, шт]]="","",Таблица1[[#This Row],[Цена , €]]*$O$13*$M$8)</f>
        <v/>
      </c>
      <c r="O42" s="40"/>
    </row>
    <row r="43" spans="1:15" ht="13.5" customHeight="1">
      <c r="A43" s="37"/>
      <c r="B43" s="66" t="s">
        <v>304</v>
      </c>
      <c r="C43" s="67" t="s">
        <v>1031</v>
      </c>
      <c r="D43" s="66" t="s">
        <v>94</v>
      </c>
      <c r="E43" s="68">
        <v>1</v>
      </c>
      <c r="F43" s="68" t="s">
        <v>91</v>
      </c>
      <c r="G43" s="77"/>
      <c r="H43" s="77" t="str">
        <f>IF(Таблица1[[#This Row],[Вес/шт]]*Таблица1[[#This Row],[Заказ, шт]]=0,"",Таблица1[[#This Row],[Вес/шт]]*Таблица1[[#This Row],[Заказ, шт]])</f>
        <v/>
      </c>
      <c r="I43" s="78">
        <v>85</v>
      </c>
      <c r="J43" s="68" t="str">
        <f>IF(Таблица1[[#This Row],[Примерная вместимость в бокс]]="","",IFERROR(IF(Таблица1[[#This Row],[Заказ, шт]]="","",L43/I43),0))</f>
        <v/>
      </c>
      <c r="K43" s="94">
        <v>6.2168999999999999</v>
      </c>
      <c r="L43" s="69"/>
      <c r="M43" s="92">
        <f>Таблица1[[#This Row],[Заказ, шт]]*Таблица1[[#This Row],[Цена , €]]</f>
        <v>0</v>
      </c>
      <c r="N43" s="90" t="str">
        <f>IF(Таблица1[[#This Row],[Заказ, шт]]="","",Таблица1[[#This Row],[Цена , €]]*$O$13*$M$8)</f>
        <v/>
      </c>
      <c r="O43" s="40"/>
    </row>
    <row r="44" spans="1:15">
      <c r="A44" s="37"/>
      <c r="B44" s="66" t="s">
        <v>305</v>
      </c>
      <c r="C44" s="67" t="s">
        <v>1032</v>
      </c>
      <c r="D44" s="66" t="s">
        <v>86</v>
      </c>
      <c r="E44" s="68">
        <v>10</v>
      </c>
      <c r="F44" s="68" t="s">
        <v>102</v>
      </c>
      <c r="G44" s="77"/>
      <c r="H44" s="77" t="str">
        <f>IF(Таблица1[[#This Row],[Вес/шт]]*Таблица1[[#This Row],[Заказ, шт]]=0,"",Таблица1[[#This Row],[Вес/шт]]*Таблица1[[#This Row],[Заказ, шт]])</f>
        <v/>
      </c>
      <c r="I44" s="78">
        <v>200</v>
      </c>
      <c r="J44" s="68" t="str">
        <f>IF(Таблица1[[#This Row],[Примерная вместимость в бокс]]="","",IFERROR(IF(Таблица1[[#This Row],[Заказ, шт]]="","",L44/I44),0))</f>
        <v/>
      </c>
      <c r="K44" s="94">
        <v>2.7469999999999999</v>
      </c>
      <c r="L44" s="69"/>
      <c r="M44" s="92">
        <f>Таблица1[[#This Row],[Заказ, шт]]*Таблица1[[#This Row],[Цена , €]]</f>
        <v>0</v>
      </c>
      <c r="N44" s="90" t="str">
        <f>IF(Таблица1[[#This Row],[Заказ, шт]]="","",Таблица1[[#This Row],[Цена , €]]*$O$13*$M$8)</f>
        <v/>
      </c>
      <c r="O44" s="40"/>
    </row>
    <row r="45" spans="1:15">
      <c r="A45" s="37"/>
      <c r="B45" s="66" t="s">
        <v>306</v>
      </c>
      <c r="C45" s="67" t="s">
        <v>1033</v>
      </c>
      <c r="D45" s="66" t="s">
        <v>94</v>
      </c>
      <c r="E45" s="68">
        <v>1</v>
      </c>
      <c r="F45" s="68" t="s">
        <v>865</v>
      </c>
      <c r="G45" s="77"/>
      <c r="H45" s="77" t="str">
        <f>IF(Таблица1[[#This Row],[Вес/шт]]*Таблица1[[#This Row],[Заказ, шт]]=0,"",Таблица1[[#This Row],[Вес/шт]]*Таблица1[[#This Row],[Заказ, шт]])</f>
        <v/>
      </c>
      <c r="I45" s="78">
        <v>85</v>
      </c>
      <c r="J45" s="68" t="str">
        <f>IF(Таблица1[[#This Row],[Примерная вместимость в бокс]]="","",IFERROR(IF(Таблица1[[#This Row],[Заказ, шт]]="","",L45/I45),0))</f>
        <v/>
      </c>
      <c r="K45" s="94">
        <v>6.2168999999999999</v>
      </c>
      <c r="L45" s="69"/>
      <c r="M45" s="92">
        <f>Таблица1[[#This Row],[Заказ, шт]]*Таблица1[[#This Row],[Цена , €]]</f>
        <v>0</v>
      </c>
      <c r="N45" s="90" t="str">
        <f>IF(Таблица1[[#This Row],[Заказ, шт]]="","",Таблица1[[#This Row],[Цена , €]]*$O$13*$M$8)</f>
        <v/>
      </c>
      <c r="O45" s="40"/>
    </row>
    <row r="46" spans="1:15">
      <c r="A46" s="70"/>
      <c r="B46" s="66" t="s">
        <v>307</v>
      </c>
      <c r="C46" s="67" t="s">
        <v>1034</v>
      </c>
      <c r="D46" s="66" t="s">
        <v>81</v>
      </c>
      <c r="E46" s="68">
        <v>50</v>
      </c>
      <c r="F46" s="68" t="s">
        <v>867</v>
      </c>
      <c r="G46" s="77"/>
      <c r="H46" s="77" t="str">
        <f>IF(Таблица1[[#This Row],[Вес/шт]]*Таблица1[[#This Row],[Заказ, шт]]=0,"",Таблица1[[#This Row],[Вес/шт]]*Таблица1[[#This Row],[Заказ, шт]])</f>
        <v/>
      </c>
      <c r="I46" s="78">
        <v>1000</v>
      </c>
      <c r="J46" s="68" t="str">
        <f>IF(Таблица1[[#This Row],[Примерная вместимость в бокс]]="","",IFERROR(IF(Таблица1[[#This Row],[Заказ, шт]]="","",L46/I46),0))</f>
        <v/>
      </c>
      <c r="K46" s="94">
        <v>0.86750000000000005</v>
      </c>
      <c r="L46" s="69"/>
      <c r="M46" s="92">
        <f>Таблица1[[#This Row],[Заказ, шт]]*Таблица1[[#This Row],[Цена , €]]</f>
        <v>0</v>
      </c>
      <c r="N46" s="90" t="str">
        <f>IF(Таблица1[[#This Row],[Заказ, шт]]="","",Таблица1[[#This Row],[Цена , €]]*$O$13*$M$8)</f>
        <v/>
      </c>
      <c r="O46" s="40"/>
    </row>
    <row r="47" spans="1:15">
      <c r="A47" s="37"/>
      <c r="B47" s="66" t="s">
        <v>309</v>
      </c>
      <c r="C47" s="67" t="s">
        <v>1035</v>
      </c>
      <c r="D47" s="66" t="s">
        <v>86</v>
      </c>
      <c r="E47" s="68">
        <v>10</v>
      </c>
      <c r="F47" s="68" t="s">
        <v>102</v>
      </c>
      <c r="G47" s="77"/>
      <c r="H47" s="77" t="str">
        <f>IF(Таблица1[[#This Row],[Вес/шт]]*Таблица1[[#This Row],[Заказ, шт]]=0,"",Таблица1[[#This Row],[Вес/шт]]*Таблица1[[#This Row],[Заказ, шт]])</f>
        <v/>
      </c>
      <c r="I47" s="78">
        <v>200</v>
      </c>
      <c r="J47" s="68" t="str">
        <f>IF(Таблица1[[#This Row],[Примерная вместимость в бокс]]="","",IFERROR(IF(Таблица1[[#This Row],[Заказ, шт]]="","",L47/I47),0))</f>
        <v/>
      </c>
      <c r="K47" s="94">
        <v>2.7469999999999999</v>
      </c>
      <c r="L47" s="69"/>
      <c r="M47" s="92">
        <f>Таблица1[[#This Row],[Заказ, шт]]*Таблица1[[#This Row],[Цена , €]]</f>
        <v>0</v>
      </c>
      <c r="N47" s="90" t="str">
        <f>IF(Таблица1[[#This Row],[Заказ, шт]]="","",Таблица1[[#This Row],[Цена , €]]*$O$13*$M$8)</f>
        <v/>
      </c>
      <c r="O47" s="40"/>
    </row>
    <row r="48" spans="1:15">
      <c r="A48" s="37"/>
      <c r="B48" s="66" t="s">
        <v>308</v>
      </c>
      <c r="C48" s="67" t="s">
        <v>1036</v>
      </c>
      <c r="D48" s="66" t="s">
        <v>132</v>
      </c>
      <c r="E48" s="68">
        <v>1</v>
      </c>
      <c r="F48" s="68" t="s">
        <v>868</v>
      </c>
      <c r="G48" s="77"/>
      <c r="H48" s="77" t="str">
        <f>IF(Таблица1[[#This Row],[Вес/шт]]*Таблица1[[#This Row],[Заказ, шт]]=0,"",Таблица1[[#This Row],[Вес/шт]]*Таблица1[[#This Row],[Заказ, шт]])</f>
        <v/>
      </c>
      <c r="I48" s="78">
        <v>85</v>
      </c>
      <c r="J48" s="68" t="str">
        <f>IF(Таблица1[[#This Row],[Примерная вместимость в бокс]]="","",IFERROR(IF(Таблица1[[#This Row],[Заказ, шт]]="","",L48/I48),0))</f>
        <v/>
      </c>
      <c r="K48" s="94">
        <v>6.2168999999999999</v>
      </c>
      <c r="L48" s="69"/>
      <c r="M48" s="92">
        <f>Таблица1[[#This Row],[Заказ, шт]]*Таблица1[[#This Row],[Цена , €]]</f>
        <v>0</v>
      </c>
      <c r="N48" s="90" t="str">
        <f>IF(Таблица1[[#This Row],[Заказ, шт]]="","",Таблица1[[#This Row],[Цена , €]]*$O$13*$M$8)</f>
        <v/>
      </c>
      <c r="O48" s="40"/>
    </row>
    <row r="49" spans="1:15">
      <c r="A49" s="37"/>
      <c r="B49" s="66" t="s">
        <v>310</v>
      </c>
      <c r="C49" s="67" t="s">
        <v>1037</v>
      </c>
      <c r="D49" s="66" t="s">
        <v>94</v>
      </c>
      <c r="E49" s="68">
        <v>1</v>
      </c>
      <c r="F49" s="68" t="s">
        <v>130</v>
      </c>
      <c r="G49" s="77"/>
      <c r="H49" s="77" t="str">
        <f>IF(Таблица1[[#This Row],[Вес/шт]]*Таблица1[[#This Row],[Заказ, шт]]=0,"",Таблица1[[#This Row],[Вес/шт]]*Таблица1[[#This Row],[Заказ, шт]])</f>
        <v/>
      </c>
      <c r="I49" s="78">
        <v>85</v>
      </c>
      <c r="J49" s="68" t="str">
        <f>IF(Таблица1[[#This Row],[Примерная вместимость в бокс]]="","",IFERROR(IF(Таблица1[[#This Row],[Заказ, шт]]="","",L49/I49),0))</f>
        <v/>
      </c>
      <c r="K49" s="94">
        <v>8.0963999999999992</v>
      </c>
      <c r="L49" s="69"/>
      <c r="M49" s="92">
        <f>Таблица1[[#This Row],[Заказ, шт]]*Таблица1[[#This Row],[Цена , €]]</f>
        <v>0</v>
      </c>
      <c r="N49" s="90" t="str">
        <f>IF(Таблица1[[#This Row],[Заказ, шт]]="","",Таблица1[[#This Row],[Цена , €]]*$O$13*$M$8)</f>
        <v/>
      </c>
      <c r="O49" s="40"/>
    </row>
    <row r="50" spans="1:15" ht="12.75" customHeight="1">
      <c r="A50" s="37"/>
      <c r="B50" s="66" t="s">
        <v>181</v>
      </c>
      <c r="C50" s="67" t="s">
        <v>1038</v>
      </c>
      <c r="D50" s="66" t="s">
        <v>86</v>
      </c>
      <c r="E50" s="68">
        <v>10</v>
      </c>
      <c r="F50" s="68" t="s">
        <v>130</v>
      </c>
      <c r="G50" s="77"/>
      <c r="H50" s="77" t="str">
        <f>IF(Таблица1[[#This Row],[Вес/шт]]*Таблица1[[#This Row],[Заказ, шт]]=0,"",Таблица1[[#This Row],[Вес/шт]]*Таблица1[[#This Row],[Заказ, шт]])</f>
        <v/>
      </c>
      <c r="I50" s="78">
        <v>200</v>
      </c>
      <c r="J50" s="68" t="str">
        <f>IF(Таблица1[[#This Row],[Примерная вместимость в бокс]]="","",IFERROR(IF(Таблица1[[#This Row],[Заказ, шт]]="","",L50/I50),0))</f>
        <v/>
      </c>
      <c r="K50" s="94">
        <v>4.0481999999999996</v>
      </c>
      <c r="L50" s="69"/>
      <c r="M50" s="92">
        <f>Таблица1[[#This Row],[Заказ, шт]]*Таблица1[[#This Row],[Цена , €]]</f>
        <v>0</v>
      </c>
      <c r="N50" s="90" t="str">
        <f>IF(Таблица1[[#This Row],[Заказ, шт]]="","",Таблица1[[#This Row],[Цена , €]]*$O$13*$M$8)</f>
        <v/>
      </c>
      <c r="O50" s="40"/>
    </row>
    <row r="51" spans="1:15">
      <c r="A51" s="37"/>
      <c r="B51" s="66" t="s">
        <v>311</v>
      </c>
      <c r="C51" s="67" t="s">
        <v>1039</v>
      </c>
      <c r="D51" s="66" t="s">
        <v>132</v>
      </c>
      <c r="E51" s="68">
        <v>1</v>
      </c>
      <c r="F51" s="68" t="s">
        <v>180</v>
      </c>
      <c r="G51" s="77"/>
      <c r="H51" s="77" t="str">
        <f>IF(Таблица1[[#This Row],[Вес/шт]]*Таблица1[[#This Row],[Заказ, шт]]=0,"",Таблица1[[#This Row],[Вес/шт]]*Таблица1[[#This Row],[Заказ, шт]])</f>
        <v/>
      </c>
      <c r="I51" s="78">
        <v>85</v>
      </c>
      <c r="J51" s="68" t="str">
        <f>IF(Таблица1[[#This Row],[Примерная вместимость в бокс]]="","",IFERROR(IF(Таблица1[[#This Row],[Заказ, шт]]="","",L51/I51),0))</f>
        <v/>
      </c>
      <c r="K51" s="94">
        <v>8.2409999999999997</v>
      </c>
      <c r="L51" s="69"/>
      <c r="M51" s="92">
        <f>Таблица1[[#This Row],[Заказ, шт]]*Таблица1[[#This Row],[Цена , €]]</f>
        <v>0</v>
      </c>
      <c r="N51" s="90" t="str">
        <f>IF(Таблица1[[#This Row],[Заказ, шт]]="","",Таблица1[[#This Row],[Цена , €]]*$O$13*$M$8)</f>
        <v/>
      </c>
      <c r="O51" s="40"/>
    </row>
    <row r="52" spans="1:15" ht="13.5" customHeight="1">
      <c r="A52" s="37"/>
      <c r="B52" s="66" t="s">
        <v>312</v>
      </c>
      <c r="C52" s="67" t="s">
        <v>1040</v>
      </c>
      <c r="D52" s="66" t="s">
        <v>128</v>
      </c>
      <c r="E52" s="68">
        <v>10</v>
      </c>
      <c r="F52" s="68" t="s">
        <v>180</v>
      </c>
      <c r="G52" s="77"/>
      <c r="H52" s="77" t="str">
        <f>IF(Таблица1[[#This Row],[Вес/шт]]*Таблица1[[#This Row],[Заказ, шт]]=0,"",Таблица1[[#This Row],[Вес/шт]]*Таблица1[[#This Row],[Заказ, шт]])</f>
        <v/>
      </c>
      <c r="I52" s="78">
        <v>200</v>
      </c>
      <c r="J52" s="68" t="str">
        <f>IF(Таблица1[[#This Row],[Примерная вместимость в бокс]]="","",IFERROR(IF(Таблица1[[#This Row],[Заказ, шт]]="","",L52/I52),0))</f>
        <v/>
      </c>
      <c r="K52" s="94">
        <v>4.0481999999999996</v>
      </c>
      <c r="L52" s="69"/>
      <c r="M52" s="92">
        <f>Таблица1[[#This Row],[Заказ, шт]]*Таблица1[[#This Row],[Цена , €]]</f>
        <v>0</v>
      </c>
      <c r="N52" s="90" t="str">
        <f>IF(Таблица1[[#This Row],[Заказ, шт]]="","",Таблица1[[#This Row],[Цена , €]]*$O$13*$M$8)</f>
        <v/>
      </c>
      <c r="O52" s="40"/>
    </row>
    <row r="53" spans="1:15">
      <c r="A53" s="37"/>
      <c r="B53" s="66" t="s">
        <v>313</v>
      </c>
      <c r="C53" s="67" t="s">
        <v>1041</v>
      </c>
      <c r="D53" s="66" t="s">
        <v>94</v>
      </c>
      <c r="E53" s="68">
        <v>1</v>
      </c>
      <c r="F53" s="68" t="s">
        <v>90</v>
      </c>
      <c r="G53" s="77"/>
      <c r="H53" s="77" t="str">
        <f>IF(Таблица1[[#This Row],[Вес/шт]]*Таблица1[[#This Row],[Заказ, шт]]=0,"",Таблица1[[#This Row],[Вес/шт]]*Таблица1[[#This Row],[Заказ, шт]])</f>
        <v/>
      </c>
      <c r="I53" s="78">
        <v>85</v>
      </c>
      <c r="J53" s="68" t="str">
        <f>IF(Таблица1[[#This Row],[Примерная вместимость в бокс]]="","",IFERROR(IF(Таблица1[[#This Row],[Заказ, шт]]="","",L53/I53),0))</f>
        <v/>
      </c>
      <c r="K53" s="94">
        <v>6.9398</v>
      </c>
      <c r="L53" s="69"/>
      <c r="M53" s="92">
        <f>Таблица1[[#This Row],[Заказ, шт]]*Таблица1[[#This Row],[Цена , €]]</f>
        <v>0</v>
      </c>
      <c r="N53" s="90" t="str">
        <f>IF(Таблица1[[#This Row],[Заказ, шт]]="","",Таблица1[[#This Row],[Цена , €]]*$O$13*$M$8)</f>
        <v/>
      </c>
      <c r="O53" s="40"/>
    </row>
    <row r="54" spans="1:15">
      <c r="A54" s="37"/>
      <c r="B54" s="66" t="s">
        <v>314</v>
      </c>
      <c r="C54" s="67" t="s">
        <v>1042</v>
      </c>
      <c r="D54" s="66" t="s">
        <v>94</v>
      </c>
      <c r="E54" s="68">
        <v>1</v>
      </c>
      <c r="F54" s="68" t="s">
        <v>89</v>
      </c>
      <c r="G54" s="77"/>
      <c r="H54" s="77" t="str">
        <f>IF(Таблица1[[#This Row],[Вес/шт]]*Таблица1[[#This Row],[Заказ, шт]]=0,"",Таблица1[[#This Row],[Вес/шт]]*Таблица1[[#This Row],[Заказ, шт]])</f>
        <v/>
      </c>
      <c r="I54" s="78">
        <v>85</v>
      </c>
      <c r="J54" s="68" t="str">
        <f>IF(Таблица1[[#This Row],[Примерная вместимость в бокс]]="","",IFERROR(IF(Таблица1[[#This Row],[Заказ, шт]]="","",L54/I54),0))</f>
        <v/>
      </c>
      <c r="K54" s="94">
        <v>8.2409999999999997</v>
      </c>
      <c r="L54" s="69"/>
      <c r="M54" s="92">
        <f>Таблица1[[#This Row],[Заказ, шт]]*Таблица1[[#This Row],[Цена , €]]</f>
        <v>0</v>
      </c>
      <c r="N54" s="90" t="str">
        <f>IF(Таблица1[[#This Row],[Заказ, шт]]="","",Таблица1[[#This Row],[Цена , €]]*$O$13*$M$8)</f>
        <v/>
      </c>
      <c r="O54" s="40"/>
    </row>
    <row r="55" spans="1:15">
      <c r="A55" s="37"/>
      <c r="B55" s="66" t="s">
        <v>315</v>
      </c>
      <c r="C55" s="67" t="s">
        <v>1043</v>
      </c>
      <c r="D55" s="66" t="s">
        <v>86</v>
      </c>
      <c r="E55" s="68">
        <v>10</v>
      </c>
      <c r="F55" s="68" t="s">
        <v>88</v>
      </c>
      <c r="G55" s="77"/>
      <c r="H55" s="77" t="str">
        <f>IF(Таблица1[[#This Row],[Вес/шт]]*Таблица1[[#This Row],[Заказ, шт]]=0,"",Таблица1[[#This Row],[Вес/шт]]*Таблица1[[#This Row],[Заказ, шт]])</f>
        <v/>
      </c>
      <c r="I55" s="78">
        <v>200</v>
      </c>
      <c r="J55" s="68" t="str">
        <f>IF(Таблица1[[#This Row],[Примерная вместимость в бокс]]="","",IFERROR(IF(Таблица1[[#This Row],[Заказ, шт]]="","",L55/I55),0))</f>
        <v/>
      </c>
      <c r="K55" s="94">
        <v>2.7469999999999999</v>
      </c>
      <c r="L55" s="69"/>
      <c r="M55" s="92">
        <f>Таблица1[[#This Row],[Заказ, шт]]*Таблица1[[#This Row],[Цена , €]]</f>
        <v>0</v>
      </c>
      <c r="N55" s="90" t="str">
        <f>IF(Таблица1[[#This Row],[Заказ, шт]]="","",Таблица1[[#This Row],[Цена , €]]*$O$13*$M$8)</f>
        <v/>
      </c>
      <c r="O55" s="40"/>
    </row>
    <row r="56" spans="1:15">
      <c r="A56" s="37"/>
      <c r="B56" s="66" t="s">
        <v>317</v>
      </c>
      <c r="C56" s="67" t="s">
        <v>1044</v>
      </c>
      <c r="D56" s="66" t="s">
        <v>86</v>
      </c>
      <c r="E56" s="68">
        <v>10</v>
      </c>
      <c r="F56" s="68" t="s">
        <v>865</v>
      </c>
      <c r="G56" s="77"/>
      <c r="H56" s="77" t="str">
        <f>IF(Таблица1[[#This Row],[Вес/шт]]*Таблица1[[#This Row],[Заказ, шт]]=0,"",Таблица1[[#This Row],[Вес/шт]]*Таблица1[[#This Row],[Заказ, шт]])</f>
        <v/>
      </c>
      <c r="I56" s="78">
        <v>200</v>
      </c>
      <c r="J56" s="68" t="str">
        <f>IF(Таблица1[[#This Row],[Примерная вместимость в бокс]]="","",IFERROR(IF(Таблица1[[#This Row],[Заказ, шт]]="","",L56/I56),0))</f>
        <v/>
      </c>
      <c r="K56" s="94">
        <v>2.7469999999999999</v>
      </c>
      <c r="L56" s="69"/>
      <c r="M56" s="92">
        <f>Таблица1[[#This Row],[Заказ, шт]]*Таблица1[[#This Row],[Цена , €]]</f>
        <v>0</v>
      </c>
      <c r="N56" s="90" t="str">
        <f>IF(Таблица1[[#This Row],[Заказ, шт]]="","",Таблица1[[#This Row],[Цена , €]]*$O$13*$M$8)</f>
        <v/>
      </c>
      <c r="O56" s="40"/>
    </row>
    <row r="57" spans="1:15">
      <c r="A57" s="37"/>
      <c r="B57" s="66" t="s">
        <v>316</v>
      </c>
      <c r="C57" s="67" t="s">
        <v>1045</v>
      </c>
      <c r="D57" s="66" t="s">
        <v>94</v>
      </c>
      <c r="E57" s="68">
        <v>1</v>
      </c>
      <c r="F57" s="68" t="s">
        <v>865</v>
      </c>
      <c r="G57" s="77"/>
      <c r="H57" s="77" t="str">
        <f>IF(Таблица1[[#This Row],[Вес/шт]]*Таблица1[[#This Row],[Заказ, шт]]=0,"",Таблица1[[#This Row],[Вес/шт]]*Таблица1[[#This Row],[Заказ, шт]])</f>
        <v/>
      </c>
      <c r="I57" s="78">
        <v>85</v>
      </c>
      <c r="J57" s="68" t="str">
        <f>IF(Таблица1[[#This Row],[Примерная вместимость в бокс]]="","",IFERROR(IF(Таблица1[[#This Row],[Заказ, шт]]="","",L57/I57),0))</f>
        <v/>
      </c>
      <c r="K57" s="94">
        <v>6.2168999999999999</v>
      </c>
      <c r="L57" s="69"/>
      <c r="M57" s="92">
        <f>Таблица1[[#This Row],[Заказ, шт]]*Таблица1[[#This Row],[Цена , €]]</f>
        <v>0</v>
      </c>
      <c r="N57" s="90" t="str">
        <f>IF(Таблица1[[#This Row],[Заказ, шт]]="","",Таблица1[[#This Row],[Цена , €]]*$O$13*$M$8)</f>
        <v/>
      </c>
      <c r="O57" s="40"/>
    </row>
    <row r="58" spans="1:15" ht="12.75" customHeight="1">
      <c r="A58" s="37"/>
      <c r="B58" s="66" t="s">
        <v>318</v>
      </c>
      <c r="C58" s="67" t="s">
        <v>1046</v>
      </c>
      <c r="D58" s="66" t="s">
        <v>86</v>
      </c>
      <c r="E58" s="68">
        <v>10</v>
      </c>
      <c r="F58" s="68" t="s">
        <v>89</v>
      </c>
      <c r="G58" s="77"/>
      <c r="H58" s="77" t="str">
        <f>IF(Таблица1[[#This Row],[Вес/шт]]*Таблица1[[#This Row],[Заказ, шт]]=0,"",Таблица1[[#This Row],[Вес/шт]]*Таблица1[[#This Row],[Заказ, шт]])</f>
        <v/>
      </c>
      <c r="I58" s="78">
        <v>200</v>
      </c>
      <c r="J58" s="68" t="str">
        <f>IF(Таблица1[[#This Row],[Примерная вместимость в бокс]]="","",IFERROR(IF(Таблица1[[#This Row],[Заказ, шт]]="","",L58/I58),0))</f>
        <v/>
      </c>
      <c r="K58" s="94">
        <v>4.0481999999999996</v>
      </c>
      <c r="L58" s="69"/>
      <c r="M58" s="92">
        <f>Таблица1[[#This Row],[Заказ, шт]]*Таблица1[[#This Row],[Цена , €]]</f>
        <v>0</v>
      </c>
      <c r="N58" s="90" t="str">
        <f>IF(Таблица1[[#This Row],[Заказ, шт]]="","",Таблица1[[#This Row],[Цена , €]]*$O$13*$M$8)</f>
        <v/>
      </c>
      <c r="O58" s="40"/>
    </row>
    <row r="59" spans="1:15">
      <c r="A59" s="37"/>
      <c r="B59" s="71" t="s">
        <v>1723</v>
      </c>
      <c r="C59" s="67" t="s">
        <v>1047</v>
      </c>
      <c r="D59" s="66" t="s">
        <v>86</v>
      </c>
      <c r="E59" s="68">
        <v>10</v>
      </c>
      <c r="F59" s="68" t="s">
        <v>102</v>
      </c>
      <c r="G59" s="77"/>
      <c r="H59" s="77" t="str">
        <f>IF(Таблица1[[#This Row],[Вес/шт]]*Таблица1[[#This Row],[Заказ, шт]]=0,"",Таблица1[[#This Row],[Вес/шт]]*Таблица1[[#This Row],[Заказ, шт]])</f>
        <v/>
      </c>
      <c r="I59" s="78">
        <v>200</v>
      </c>
      <c r="J59" s="68" t="str">
        <f>IF(Таблица1[[#This Row],[Примерная вместимость в бокс]]="","",IFERROR(IF(Таблица1[[#This Row],[Заказ, шт]]="","",L59/I59),0))</f>
        <v/>
      </c>
      <c r="K59" s="94">
        <v>2.5446</v>
      </c>
      <c r="L59" s="69"/>
      <c r="M59" s="92">
        <f>Таблица1[[#This Row],[Заказ, шт]]*Таблица1[[#This Row],[Цена , €]]</f>
        <v>0</v>
      </c>
      <c r="N59" s="90" t="str">
        <f>IF(Таблица1[[#This Row],[Заказ, шт]]="","",Таблица1[[#This Row],[Цена , €]]*$O$13*$M$8)</f>
        <v/>
      </c>
      <c r="O59" s="40"/>
    </row>
    <row r="60" spans="1:15">
      <c r="A60" s="37"/>
      <c r="B60" s="66" t="s">
        <v>990</v>
      </c>
      <c r="C60" s="67" t="s">
        <v>1048</v>
      </c>
      <c r="D60" s="66" t="s">
        <v>94</v>
      </c>
      <c r="E60" s="68">
        <v>1</v>
      </c>
      <c r="F60" s="68" t="s">
        <v>90</v>
      </c>
      <c r="G60" s="77"/>
      <c r="H60" s="77" t="str">
        <f>IF(Таблица1[[#This Row],[Вес/шт]]*Таблица1[[#This Row],[Заказ, шт]]=0,"",Таблица1[[#This Row],[Вес/шт]]*Таблица1[[#This Row],[Заказ, шт]])</f>
        <v/>
      </c>
      <c r="I60" s="78">
        <v>85</v>
      </c>
      <c r="J60" s="68" t="str">
        <f>IF(Таблица1[[#This Row],[Примерная вместимость в бокс]]="","",IFERROR(IF(Таблица1[[#This Row],[Заказ, шт]]="","",L60/I60),0))</f>
        <v/>
      </c>
      <c r="K60" s="94">
        <v>6.2168999999999999</v>
      </c>
      <c r="L60" s="69"/>
      <c r="M60" s="92">
        <f>Таблица1[[#This Row],[Заказ, шт]]*Таблица1[[#This Row],[Цена , €]]</f>
        <v>0</v>
      </c>
      <c r="N60" s="90" t="str">
        <f>IF(Таблица1[[#This Row],[Заказ, шт]]="","",Таблица1[[#This Row],[Цена , €]]*$O$13*$M$8)</f>
        <v/>
      </c>
      <c r="O60" s="40"/>
    </row>
    <row r="61" spans="1:15">
      <c r="A61" s="37"/>
      <c r="B61" s="66" t="s">
        <v>320</v>
      </c>
      <c r="C61" s="67" t="s">
        <v>1049</v>
      </c>
      <c r="D61" s="66" t="s">
        <v>98</v>
      </c>
      <c r="E61" s="68">
        <v>1</v>
      </c>
      <c r="F61" s="68" t="s">
        <v>865</v>
      </c>
      <c r="G61" s="77">
        <v>11</v>
      </c>
      <c r="H61" s="77" t="str">
        <f>IF(Таблица1[[#This Row],[Вес/шт]]*Таблица1[[#This Row],[Заказ, шт]]=0,"",Таблица1[[#This Row],[Вес/шт]]*Таблица1[[#This Row],[Заказ, шт]])</f>
        <v/>
      </c>
      <c r="I61" s="78"/>
      <c r="J61" s="68" t="str">
        <f>IF(Таблица1[[#This Row],[Примерная вместимость в бокс]]="","",IFERROR(IF(Таблица1[[#This Row],[Заказ, шт]]="","",L61/I61),0))</f>
        <v/>
      </c>
      <c r="K61" s="94">
        <v>11.5663</v>
      </c>
      <c r="L61" s="69"/>
      <c r="M61" s="92">
        <f>Таблица1[[#This Row],[Заказ, шт]]*Таблица1[[#This Row],[Цена , €]]</f>
        <v>0</v>
      </c>
      <c r="N61" s="90" t="str">
        <f>IF(Таблица1[[#This Row],[Заказ, шт]]="","",Таблица1[[#This Row],[Цена , €]]*$O$13*$M$8)</f>
        <v/>
      </c>
      <c r="O61" s="40"/>
    </row>
    <row r="62" spans="1:15">
      <c r="A62" s="37"/>
      <c r="B62" s="66" t="s">
        <v>319</v>
      </c>
      <c r="C62" s="67" t="s">
        <v>1050</v>
      </c>
      <c r="D62" s="66" t="s">
        <v>86</v>
      </c>
      <c r="E62" s="68">
        <v>10</v>
      </c>
      <c r="F62" s="68" t="s">
        <v>85</v>
      </c>
      <c r="G62" s="77"/>
      <c r="H62" s="77" t="str">
        <f>IF(Таблица1[[#This Row],[Вес/шт]]*Таблица1[[#This Row],[Заказ, шт]]=0,"",Таблица1[[#This Row],[Вес/шт]]*Таблица1[[#This Row],[Заказ, шт]])</f>
        <v/>
      </c>
      <c r="I62" s="78">
        <v>200</v>
      </c>
      <c r="J62" s="68" t="str">
        <f>IF(Таблица1[[#This Row],[Примерная вместимость в бокс]]="","",IFERROR(IF(Таблица1[[#This Row],[Заказ, шт]]="","",L62/I62),0))</f>
        <v/>
      </c>
      <c r="K62" s="94">
        <v>4.0481999999999996</v>
      </c>
      <c r="L62" s="69"/>
      <c r="M62" s="92">
        <f>Таблица1[[#This Row],[Заказ, шт]]*Таблица1[[#This Row],[Цена , €]]</f>
        <v>0</v>
      </c>
      <c r="N62" s="90" t="str">
        <f>IF(Таблица1[[#This Row],[Заказ, шт]]="","",Таблица1[[#This Row],[Цена , €]]*$O$13*$M$8)</f>
        <v/>
      </c>
      <c r="O62" s="40"/>
    </row>
    <row r="63" spans="1:15">
      <c r="A63" s="37"/>
      <c r="B63" s="66" t="s">
        <v>183</v>
      </c>
      <c r="C63" s="67" t="s">
        <v>1051</v>
      </c>
      <c r="D63" s="66" t="s">
        <v>94</v>
      </c>
      <c r="E63" s="68">
        <v>1</v>
      </c>
      <c r="F63" s="68" t="s">
        <v>867</v>
      </c>
      <c r="G63" s="77"/>
      <c r="H63" s="77" t="str">
        <f>IF(Таблица1[[#This Row],[Вес/шт]]*Таблица1[[#This Row],[Заказ, шт]]=0,"",Таблица1[[#This Row],[Вес/шт]]*Таблица1[[#This Row],[Заказ, шт]])</f>
        <v/>
      </c>
      <c r="I63" s="78">
        <v>85</v>
      </c>
      <c r="J63" s="68" t="str">
        <f>IF(Таблица1[[#This Row],[Примерная вместимость в бокс]]="","",IFERROR(IF(Таблица1[[#This Row],[Заказ, шт]]="","",L63/I63),0))</f>
        <v/>
      </c>
      <c r="K63" s="94">
        <v>7.2289000000000003</v>
      </c>
      <c r="L63" s="69"/>
      <c r="M63" s="92">
        <f>Таблица1[[#This Row],[Заказ, шт]]*Таблица1[[#This Row],[Цена , €]]</f>
        <v>0</v>
      </c>
      <c r="N63" s="90" t="str">
        <f>IF(Таблица1[[#This Row],[Заказ, шт]]="","",Таблица1[[#This Row],[Цена , €]]*$O$13*$M$8)</f>
        <v/>
      </c>
      <c r="O63" s="40"/>
    </row>
    <row r="64" spans="1:15">
      <c r="A64" s="37"/>
      <c r="B64" s="66" t="s">
        <v>326</v>
      </c>
      <c r="C64" s="67" t="s">
        <v>1052</v>
      </c>
      <c r="D64" s="66" t="s">
        <v>184</v>
      </c>
      <c r="E64" s="68">
        <v>1</v>
      </c>
      <c r="F64" s="68" t="s">
        <v>869</v>
      </c>
      <c r="G64" s="77">
        <v>13</v>
      </c>
      <c r="H64" s="77" t="str">
        <f>IF(Таблица1[[#This Row],[Вес/шт]]*Таблица1[[#This Row],[Заказ, шт]]=0,"",Таблица1[[#This Row],[Вес/шт]]*Таблица1[[#This Row],[Заказ, шт]])</f>
        <v/>
      </c>
      <c r="I64" s="78"/>
      <c r="J64" s="68" t="str">
        <f>IF(Таблица1[[#This Row],[Примерная вместимость в бокс]]="","",IFERROR(IF(Таблица1[[#This Row],[Заказ, шт]]="","",L64/I64),0))</f>
        <v/>
      </c>
      <c r="K64" s="94">
        <v>41.638599999999997</v>
      </c>
      <c r="L64" s="69"/>
      <c r="M64" s="92">
        <f>Таблица1[[#This Row],[Заказ, шт]]*Таблица1[[#This Row],[Цена , €]]</f>
        <v>0</v>
      </c>
      <c r="N64" s="90" t="str">
        <f>IF(Таблица1[[#This Row],[Заказ, шт]]="","",Таблица1[[#This Row],[Цена , €]]*$O$13*$M$8)</f>
        <v/>
      </c>
      <c r="O64" s="40"/>
    </row>
    <row r="65" spans="1:15">
      <c r="A65" s="37"/>
      <c r="B65" s="66" t="s">
        <v>329</v>
      </c>
      <c r="C65" s="67" t="s">
        <v>1053</v>
      </c>
      <c r="D65" s="66" t="s">
        <v>100</v>
      </c>
      <c r="E65" s="68">
        <v>1</v>
      </c>
      <c r="F65" s="68" t="s">
        <v>871</v>
      </c>
      <c r="G65" s="77">
        <v>6</v>
      </c>
      <c r="H65" s="77" t="str">
        <f>IF(Таблица1[[#This Row],[Вес/шт]]*Таблица1[[#This Row],[Заказ, шт]]=0,"",Таблица1[[#This Row],[Вес/шт]]*Таблица1[[#This Row],[Заказ, шт]])</f>
        <v/>
      </c>
      <c r="I65" s="78"/>
      <c r="J65" s="68" t="str">
        <f>IF(Таблица1[[#This Row],[Примерная вместимость в бокс]]="","",IFERROR(IF(Таблица1[[#This Row],[Заказ, шт]]="","",L65/I65),0))</f>
        <v/>
      </c>
      <c r="K65" s="94">
        <v>15.903600000000001</v>
      </c>
      <c r="L65" s="69"/>
      <c r="M65" s="92">
        <f>Таблица1[[#This Row],[Заказ, шт]]*Таблица1[[#This Row],[Цена , €]]</f>
        <v>0</v>
      </c>
      <c r="N65" s="90" t="str">
        <f>IF(Таблица1[[#This Row],[Заказ, шт]]="","",Таблица1[[#This Row],[Цена , €]]*$O$13*$M$8)</f>
        <v/>
      </c>
      <c r="O65" s="40"/>
    </row>
    <row r="66" spans="1:15">
      <c r="A66" s="37"/>
      <c r="B66" s="66" t="s">
        <v>185</v>
      </c>
      <c r="C66" s="67" t="s">
        <v>1054</v>
      </c>
      <c r="D66" s="66" t="s">
        <v>146</v>
      </c>
      <c r="E66" s="68">
        <v>1</v>
      </c>
      <c r="F66" s="68" t="s">
        <v>872</v>
      </c>
      <c r="G66" s="77">
        <v>3.5</v>
      </c>
      <c r="H66" s="77" t="str">
        <f>IF(Таблица1[[#This Row],[Вес/шт]]*Таблица1[[#This Row],[Заказ, шт]]=0,"",Таблица1[[#This Row],[Вес/шт]]*Таблица1[[#This Row],[Заказ, шт]])</f>
        <v/>
      </c>
      <c r="I66" s="78"/>
      <c r="J66" s="68" t="str">
        <f>IF(Таблица1[[#This Row],[Примерная вместимость в бокс]]="","",IFERROR(IF(Таблица1[[#This Row],[Заказ, шт]]="","",L66/I66),0))</f>
        <v/>
      </c>
      <c r="K66" s="94">
        <v>22.843399999999999</v>
      </c>
      <c r="L66" s="69"/>
      <c r="M66" s="92">
        <f>Таблица1[[#This Row],[Заказ, шт]]*Таблица1[[#This Row],[Цена , €]]</f>
        <v>0</v>
      </c>
      <c r="N66" s="90" t="str">
        <f>IF(Таблица1[[#This Row],[Заказ, шт]]="","",Таблица1[[#This Row],[Цена , €]]*$O$13*$M$8)</f>
        <v/>
      </c>
      <c r="O66" s="40"/>
    </row>
    <row r="67" spans="1:15">
      <c r="A67" s="37"/>
      <c r="B67" s="66" t="s">
        <v>186</v>
      </c>
      <c r="C67" s="67" t="s">
        <v>1055</v>
      </c>
      <c r="D67" s="66" t="s">
        <v>146</v>
      </c>
      <c r="E67" s="68">
        <v>1</v>
      </c>
      <c r="F67" s="68" t="s">
        <v>873</v>
      </c>
      <c r="G67" s="77">
        <v>3.5</v>
      </c>
      <c r="H67" s="77" t="str">
        <f>IF(Таблица1[[#This Row],[Вес/шт]]*Таблица1[[#This Row],[Заказ, шт]]=0,"",Таблица1[[#This Row],[Вес/шт]]*Таблица1[[#This Row],[Заказ, шт]])</f>
        <v/>
      </c>
      <c r="I67" s="78"/>
      <c r="J67" s="68" t="str">
        <f>IF(Таблица1[[#This Row],[Примерная вместимость в бокс]]="","",IFERROR(IF(Таблица1[[#This Row],[Заказ, шт]]="","",L67/I67),0))</f>
        <v/>
      </c>
      <c r="K67" s="94">
        <v>22.843399999999999</v>
      </c>
      <c r="L67" s="69"/>
      <c r="M67" s="92">
        <f>Таблица1[[#This Row],[Заказ, шт]]*Таблица1[[#This Row],[Цена , €]]</f>
        <v>0</v>
      </c>
      <c r="N67" s="90" t="str">
        <f>IF(Таблица1[[#This Row],[Заказ, шт]]="","",Таблица1[[#This Row],[Цена , €]]*$O$13*$M$8)</f>
        <v/>
      </c>
      <c r="O67" s="40"/>
    </row>
    <row r="68" spans="1:15">
      <c r="A68" s="37"/>
      <c r="B68" s="66" t="s">
        <v>330</v>
      </c>
      <c r="C68" s="67" t="s">
        <v>1056</v>
      </c>
      <c r="D68" s="66" t="s">
        <v>100</v>
      </c>
      <c r="E68" s="68">
        <v>1</v>
      </c>
      <c r="F68" s="68" t="s">
        <v>874</v>
      </c>
      <c r="G68" s="77">
        <v>6</v>
      </c>
      <c r="H68" s="77" t="str">
        <f>IF(Таблица1[[#This Row],[Вес/шт]]*Таблица1[[#This Row],[Заказ, шт]]=0,"",Таблица1[[#This Row],[Вес/шт]]*Таблица1[[#This Row],[Заказ, шт]])</f>
        <v/>
      </c>
      <c r="I68" s="78"/>
      <c r="J68" s="68" t="str">
        <f>IF(Таблица1[[#This Row],[Примерная вместимость в бокс]]="","",IFERROR(IF(Таблица1[[#This Row],[Заказ, шт]]="","",L68/I68),0))</f>
        <v/>
      </c>
      <c r="K68" s="94">
        <v>15.903600000000001</v>
      </c>
      <c r="L68" s="69"/>
      <c r="M68" s="92">
        <f>Таблица1[[#This Row],[Заказ, шт]]*Таблица1[[#This Row],[Цена , €]]</f>
        <v>0</v>
      </c>
      <c r="N68" s="90" t="str">
        <f>IF(Таблица1[[#This Row],[Заказ, шт]]="","",Таблица1[[#This Row],[Цена , €]]*$O$13*$M$8)</f>
        <v/>
      </c>
      <c r="O68" s="40"/>
    </row>
    <row r="69" spans="1:15">
      <c r="A69" s="37"/>
      <c r="B69" s="66" t="s">
        <v>331</v>
      </c>
      <c r="C69" s="67" t="s">
        <v>1057</v>
      </c>
      <c r="D69" s="66" t="s">
        <v>100</v>
      </c>
      <c r="E69" s="68">
        <v>1</v>
      </c>
      <c r="F69" s="68" t="s">
        <v>176</v>
      </c>
      <c r="G69" s="77">
        <v>6</v>
      </c>
      <c r="H69" s="77" t="str">
        <f>IF(Таблица1[[#This Row],[Вес/шт]]*Таблица1[[#This Row],[Заказ, шт]]=0,"",Таблица1[[#This Row],[Вес/шт]]*Таблица1[[#This Row],[Заказ, шт]])</f>
        <v/>
      </c>
      <c r="I69" s="78"/>
      <c r="J69" s="68" t="str">
        <f>IF(Таблица1[[#This Row],[Примерная вместимость в бокс]]="","",IFERROR(IF(Таблица1[[#This Row],[Заказ, шт]]="","",L69/I69),0))</f>
        <v/>
      </c>
      <c r="K69" s="94">
        <v>15.903600000000001</v>
      </c>
      <c r="L69" s="69"/>
      <c r="M69" s="92">
        <f>Таблица1[[#This Row],[Заказ, шт]]*Таблица1[[#This Row],[Цена , €]]</f>
        <v>0</v>
      </c>
      <c r="N69" s="90" t="str">
        <f>IF(Таблица1[[#This Row],[Заказ, шт]]="","",Таблица1[[#This Row],[Цена , €]]*$O$13*$M$8)</f>
        <v/>
      </c>
      <c r="O69" s="40"/>
    </row>
    <row r="70" spans="1:15">
      <c r="A70" s="37"/>
      <c r="B70" s="66" t="s">
        <v>332</v>
      </c>
      <c r="C70" s="67" t="s">
        <v>1058</v>
      </c>
      <c r="D70" s="66" t="s">
        <v>132</v>
      </c>
      <c r="E70" s="68">
        <v>1</v>
      </c>
      <c r="F70" s="68" t="s">
        <v>875</v>
      </c>
      <c r="G70" s="77">
        <v>3.5</v>
      </c>
      <c r="H70" s="77" t="str">
        <f>IF(Таблица1[[#This Row],[Вес/шт]]*Таблица1[[#This Row],[Заказ, шт]]=0,"",Таблица1[[#This Row],[Вес/шт]]*Таблица1[[#This Row],[Заказ, шт]])</f>
        <v/>
      </c>
      <c r="I70" s="78"/>
      <c r="J70" s="68" t="str">
        <f>IF(Таблица1[[#This Row],[Примерная вместимость в бокс]]="","",IFERROR(IF(Таблица1[[#This Row],[Заказ, шт]]="","",L70/I70),0))</f>
        <v/>
      </c>
      <c r="K70" s="94">
        <v>25.7349</v>
      </c>
      <c r="L70" s="69"/>
      <c r="M70" s="92">
        <f>Таблица1[[#This Row],[Заказ, шт]]*Таблица1[[#This Row],[Цена , €]]</f>
        <v>0</v>
      </c>
      <c r="N70" s="90" t="str">
        <f>IF(Таблица1[[#This Row],[Заказ, шт]]="","",Таблица1[[#This Row],[Цена , €]]*$O$13*$M$8)</f>
        <v/>
      </c>
      <c r="O70" s="40"/>
    </row>
    <row r="71" spans="1:15">
      <c r="A71" s="37"/>
      <c r="B71" s="66" t="s">
        <v>333</v>
      </c>
      <c r="C71" s="67" t="s">
        <v>1059</v>
      </c>
      <c r="D71" s="66" t="s">
        <v>132</v>
      </c>
      <c r="E71" s="68">
        <v>1</v>
      </c>
      <c r="F71" s="68" t="s">
        <v>873</v>
      </c>
      <c r="G71" s="77">
        <v>3.5</v>
      </c>
      <c r="H71" s="77" t="str">
        <f>IF(Таблица1[[#This Row],[Вес/шт]]*Таблица1[[#This Row],[Заказ, шт]]=0,"",Таблица1[[#This Row],[Вес/шт]]*Таблица1[[#This Row],[Заказ, шт]])</f>
        <v/>
      </c>
      <c r="I71" s="78"/>
      <c r="J71" s="68" t="str">
        <f>IF(Таблица1[[#This Row],[Примерная вместимость в бокс]]="","",IFERROR(IF(Таблица1[[#This Row],[Заказ, шт]]="","",L71/I71),0))</f>
        <v/>
      </c>
      <c r="K71" s="94">
        <v>22.843399999999999</v>
      </c>
      <c r="L71" s="69"/>
      <c r="M71" s="92">
        <f>Таблица1[[#This Row],[Заказ, шт]]*Таблица1[[#This Row],[Цена , €]]</f>
        <v>0</v>
      </c>
      <c r="N71" s="90" t="str">
        <f>IF(Таблица1[[#This Row],[Заказ, шт]]="","",Таблица1[[#This Row],[Цена , €]]*$O$13*$M$8)</f>
        <v/>
      </c>
      <c r="O71" s="40"/>
    </row>
    <row r="72" spans="1:15">
      <c r="A72" s="37"/>
      <c r="B72" s="66" t="s">
        <v>328</v>
      </c>
      <c r="C72" s="67" t="s">
        <v>1060</v>
      </c>
      <c r="D72" s="66" t="s">
        <v>150</v>
      </c>
      <c r="E72" s="68">
        <v>1</v>
      </c>
      <c r="F72" s="68" t="s">
        <v>870</v>
      </c>
      <c r="G72" s="77">
        <v>25</v>
      </c>
      <c r="H72" s="77" t="str">
        <f>IF(Таблица1[[#This Row],[Вес/шт]]*Таблица1[[#This Row],[Заказ, шт]]=0,"",Таблица1[[#This Row],[Вес/шт]]*Таблица1[[#This Row],[Заказ, шт]])</f>
        <v/>
      </c>
      <c r="I72" s="78"/>
      <c r="J72" s="68" t="str">
        <f>IF(Таблица1[[#This Row],[Примерная вместимость в бокс]]="","",IFERROR(IF(Таблица1[[#This Row],[Заказ, шт]]="","",L72/I72),0))</f>
        <v/>
      </c>
      <c r="K72" s="94">
        <v>64.771100000000004</v>
      </c>
      <c r="L72" s="69"/>
      <c r="M72" s="92">
        <f>Таблица1[[#This Row],[Заказ, шт]]*Таблица1[[#This Row],[Цена , €]]</f>
        <v>0</v>
      </c>
      <c r="N72" s="90" t="str">
        <f>IF(Таблица1[[#This Row],[Заказ, шт]]="","",Таблица1[[#This Row],[Цена , €]]*$O$13*$M$8)</f>
        <v/>
      </c>
      <c r="O72" s="40"/>
    </row>
    <row r="73" spans="1:15">
      <c r="A73" s="37"/>
      <c r="B73" s="66" t="s">
        <v>327</v>
      </c>
      <c r="C73" s="67" t="s">
        <v>1061</v>
      </c>
      <c r="D73" s="66" t="s">
        <v>146</v>
      </c>
      <c r="E73" s="68">
        <v>1</v>
      </c>
      <c r="F73" s="68" t="s">
        <v>177</v>
      </c>
      <c r="G73" s="77"/>
      <c r="H73" s="77" t="str">
        <f>IF(Таблица1[[#This Row],[Вес/шт]]*Таблица1[[#This Row],[Заказ, шт]]=0,"",Таблица1[[#This Row],[Вес/шт]]*Таблица1[[#This Row],[Заказ, шт]])</f>
        <v/>
      </c>
      <c r="I73" s="78">
        <v>85</v>
      </c>
      <c r="J73" s="68" t="str">
        <f>IF(Таблица1[[#This Row],[Примерная вместимость в бокс]]="","",IFERROR(IF(Таблица1[[#This Row],[Заказ, шт]]="","",L73/I73),0))</f>
        <v/>
      </c>
      <c r="K73" s="94">
        <v>10.988</v>
      </c>
      <c r="L73" s="69"/>
      <c r="M73" s="92">
        <f>Таблица1[[#This Row],[Заказ, шт]]*Таблица1[[#This Row],[Цена , €]]</f>
        <v>0</v>
      </c>
      <c r="N73" s="90" t="str">
        <f>IF(Таблица1[[#This Row],[Заказ, шт]]="","",Таблица1[[#This Row],[Цена , €]]*$O$13*$M$8)</f>
        <v/>
      </c>
      <c r="O73" s="40"/>
    </row>
    <row r="74" spans="1:15">
      <c r="A74" s="37"/>
      <c r="B74" s="66" t="s">
        <v>189</v>
      </c>
      <c r="C74" s="67" t="s">
        <v>1062</v>
      </c>
      <c r="D74" s="66" t="s">
        <v>147</v>
      </c>
      <c r="E74" s="68">
        <v>1</v>
      </c>
      <c r="F74" s="68" t="s">
        <v>190</v>
      </c>
      <c r="G74" s="77">
        <v>9</v>
      </c>
      <c r="H74" s="77" t="str">
        <f>IF(Таблица1[[#This Row],[Вес/шт]]*Таблица1[[#This Row],[Заказ, шт]]=0,"",Таблица1[[#This Row],[Вес/шт]]*Таблица1[[#This Row],[Заказ, шт]])</f>
        <v/>
      </c>
      <c r="I74" s="78"/>
      <c r="J74" s="68" t="str">
        <f>IF(Таблица1[[#This Row],[Примерная вместимость в бокс]]="","",IFERROR(IF(Таблица1[[#This Row],[Заказ, шт]]="","",L74/I74),0))</f>
        <v/>
      </c>
      <c r="K74" s="94">
        <v>37.012</v>
      </c>
      <c r="L74" s="69"/>
      <c r="M74" s="92">
        <f>Таблица1[[#This Row],[Заказ, шт]]*Таблица1[[#This Row],[Цена , €]]</f>
        <v>0</v>
      </c>
      <c r="N74" s="90" t="str">
        <f>IF(Таблица1[[#This Row],[Заказ, шт]]="","",Таблица1[[#This Row],[Цена , €]]*$O$13*$M$8)</f>
        <v/>
      </c>
      <c r="O74" s="40"/>
    </row>
    <row r="75" spans="1:15">
      <c r="A75" s="37"/>
      <c r="B75" s="66" t="s">
        <v>335</v>
      </c>
      <c r="C75" s="67" t="s">
        <v>1063</v>
      </c>
      <c r="D75" s="66" t="s">
        <v>154</v>
      </c>
      <c r="E75" s="68">
        <v>1</v>
      </c>
      <c r="F75" s="68" t="s">
        <v>877</v>
      </c>
      <c r="G75" s="77">
        <v>18</v>
      </c>
      <c r="H75" s="77" t="str">
        <f>IF(Таблица1[[#This Row],[Вес/шт]]*Таблица1[[#This Row],[Заказ, шт]]=0,"",Таблица1[[#This Row],[Вес/шт]]*Таблица1[[#This Row],[Заказ, шт]])</f>
        <v/>
      </c>
      <c r="I75" s="78"/>
      <c r="J75" s="68" t="str">
        <f>IF(Таблица1[[#This Row],[Примерная вместимость в бокс]]="","",IFERROR(IF(Таблица1[[#This Row],[Заказ, шт]]="","",L75/I75),0))</f>
        <v/>
      </c>
      <c r="K75" s="94">
        <v>57.831299999999999</v>
      </c>
      <c r="L75" s="69"/>
      <c r="M75" s="92">
        <f>Таблица1[[#This Row],[Заказ, шт]]*Таблица1[[#This Row],[Цена , €]]</f>
        <v>0</v>
      </c>
      <c r="N75" s="90" t="str">
        <f>IF(Таблица1[[#This Row],[Заказ, шт]]="","",Таблица1[[#This Row],[Цена , €]]*$O$13*$M$8)</f>
        <v/>
      </c>
      <c r="O75" s="40"/>
    </row>
    <row r="76" spans="1:15">
      <c r="A76" s="37"/>
      <c r="B76" s="66" t="s">
        <v>334</v>
      </c>
      <c r="C76" s="67" t="s">
        <v>1064</v>
      </c>
      <c r="D76" s="66" t="s">
        <v>146</v>
      </c>
      <c r="E76" s="68">
        <v>1</v>
      </c>
      <c r="F76" s="68" t="s">
        <v>876</v>
      </c>
      <c r="G76" s="77">
        <v>3.5</v>
      </c>
      <c r="H76" s="77" t="str">
        <f>IF(Таблица1[[#This Row],[Вес/шт]]*Таблица1[[#This Row],[Заказ, шт]]=0,"",Таблица1[[#This Row],[Вес/шт]]*Таблица1[[#This Row],[Заказ, шт]])</f>
        <v/>
      </c>
      <c r="I76" s="78"/>
      <c r="J76" s="68" t="str">
        <f>IF(Таблица1[[#This Row],[Примерная вместимость в бокс]]="","",IFERROR(IF(Таблица1[[#This Row],[Заказ, шт]]="","",L76/I76),0))</f>
        <v/>
      </c>
      <c r="K76" s="94">
        <v>22.843399999999999</v>
      </c>
      <c r="L76" s="69"/>
      <c r="M76" s="92">
        <f>Таблица1[[#This Row],[Заказ, шт]]*Таблица1[[#This Row],[Цена , €]]</f>
        <v>0</v>
      </c>
      <c r="N76" s="90" t="str">
        <f>IF(Таблица1[[#This Row],[Заказ, шт]]="","",Таблица1[[#This Row],[Цена , €]]*$O$13*$M$8)</f>
        <v/>
      </c>
      <c r="O76" s="40"/>
    </row>
    <row r="77" spans="1:15">
      <c r="A77" s="37"/>
      <c r="B77" s="66" t="s">
        <v>191</v>
      </c>
      <c r="C77" s="67" t="s">
        <v>1065</v>
      </c>
      <c r="D77" s="66" t="s">
        <v>146</v>
      </c>
      <c r="E77" s="68">
        <v>1</v>
      </c>
      <c r="F77" s="68" t="s">
        <v>878</v>
      </c>
      <c r="G77" s="77">
        <v>3.5</v>
      </c>
      <c r="H77" s="77" t="str">
        <f>IF(Таблица1[[#This Row],[Вес/шт]]*Таблица1[[#This Row],[Заказ, шт]]=0,"",Таблица1[[#This Row],[Вес/шт]]*Таблица1[[#This Row],[Заказ, шт]])</f>
        <v/>
      </c>
      <c r="I77" s="78"/>
      <c r="J77" s="68" t="str">
        <f>IF(Таблица1[[#This Row],[Примерная вместимость в бокс]]="","",IFERROR(IF(Таблица1[[#This Row],[Заказ, шт]]="","",L77/I77),0))</f>
        <v/>
      </c>
      <c r="K77" s="94">
        <v>22.843399999999999</v>
      </c>
      <c r="L77" s="69"/>
      <c r="M77" s="92">
        <f>Таблица1[[#This Row],[Заказ, шт]]*Таблица1[[#This Row],[Цена , €]]</f>
        <v>0</v>
      </c>
      <c r="N77" s="90" t="str">
        <f>IF(Таблица1[[#This Row],[Заказ, шт]]="","",Таблица1[[#This Row],[Цена , €]]*$O$13*$M$8)</f>
        <v/>
      </c>
      <c r="O77" s="40"/>
    </row>
    <row r="78" spans="1:15">
      <c r="A78" s="37"/>
      <c r="B78" s="66" t="s">
        <v>395</v>
      </c>
      <c r="C78" s="67" t="s">
        <v>1066</v>
      </c>
      <c r="D78" s="66" t="s">
        <v>86</v>
      </c>
      <c r="E78" s="68">
        <v>10</v>
      </c>
      <c r="F78" s="68" t="s">
        <v>93</v>
      </c>
      <c r="G78" s="77"/>
      <c r="H78" s="77" t="str">
        <f>IF(Таблица1[[#This Row],[Вес/шт]]*Таблица1[[#This Row],[Заказ, шт]]=0,"",Таблица1[[#This Row],[Вес/шт]]*Таблица1[[#This Row],[Заказ, шт]])</f>
        <v/>
      </c>
      <c r="I78" s="78">
        <v>200</v>
      </c>
      <c r="J78" s="68" t="str">
        <f>IF(Таблица1[[#This Row],[Примерная вместимость в бокс]]="","",IFERROR(IF(Таблица1[[#This Row],[Заказ, шт]]="","",L78/I78),0))</f>
        <v/>
      </c>
      <c r="K78" s="94">
        <v>3.7012</v>
      </c>
      <c r="L78" s="69"/>
      <c r="M78" s="92">
        <f>Таблица1[[#This Row],[Заказ, шт]]*Таблица1[[#This Row],[Цена , €]]</f>
        <v>0</v>
      </c>
      <c r="N78" s="90" t="str">
        <f>IF(Таблица1[[#This Row],[Заказ, шт]]="","",Таблица1[[#This Row],[Цена , €]]*$O$13*$M$8)</f>
        <v/>
      </c>
      <c r="O78" s="40"/>
    </row>
    <row r="79" spans="1:15" ht="13.5" customHeight="1">
      <c r="A79" s="37"/>
      <c r="B79" s="66" t="s">
        <v>249</v>
      </c>
      <c r="C79" s="67" t="s">
        <v>1067</v>
      </c>
      <c r="D79" s="66" t="s">
        <v>152</v>
      </c>
      <c r="E79" s="68">
        <v>10</v>
      </c>
      <c r="F79" s="68" t="s">
        <v>102</v>
      </c>
      <c r="G79" s="77"/>
      <c r="H79" s="77" t="str">
        <f>IF(Таблица1[[#This Row],[Вес/шт]]*Таблица1[[#This Row],[Заказ, шт]]=0,"",Таблица1[[#This Row],[Вес/шт]]*Таблица1[[#This Row],[Заказ, шт]])</f>
        <v/>
      </c>
      <c r="I79" s="78">
        <v>200</v>
      </c>
      <c r="J79" s="68" t="str">
        <f>IF(Таблица1[[#This Row],[Примерная вместимость в бокс]]="","",IFERROR(IF(Таблица1[[#This Row],[Заказ, шт]]="","",L79/I79),0))</f>
        <v/>
      </c>
      <c r="K79" s="94">
        <v>2.1976</v>
      </c>
      <c r="L79" s="69"/>
      <c r="M79" s="92">
        <f>Таблица1[[#This Row],[Заказ, шт]]*Таблица1[[#This Row],[Цена , €]]</f>
        <v>0</v>
      </c>
      <c r="N79" s="90" t="str">
        <f>IF(Таблица1[[#This Row],[Заказ, шт]]="","",Таблица1[[#This Row],[Цена , €]]*$O$13*$M$8)</f>
        <v/>
      </c>
      <c r="O79" s="40"/>
    </row>
    <row r="80" spans="1:15">
      <c r="A80" s="37"/>
      <c r="B80" s="66" t="s">
        <v>396</v>
      </c>
      <c r="C80" s="67" t="s">
        <v>1068</v>
      </c>
      <c r="D80" s="66" t="s">
        <v>94</v>
      </c>
      <c r="E80" s="68">
        <v>1</v>
      </c>
      <c r="F80" s="68" t="s">
        <v>88</v>
      </c>
      <c r="G80" s="77"/>
      <c r="H80" s="77" t="str">
        <f>IF(Таблица1[[#This Row],[Вес/шт]]*Таблица1[[#This Row],[Заказ, шт]]=0,"",Таблица1[[#This Row],[Вес/шт]]*Таблица1[[#This Row],[Заказ, шт]])</f>
        <v/>
      </c>
      <c r="I80" s="78">
        <v>85</v>
      </c>
      <c r="J80" s="68" t="str">
        <f>IF(Таблица1[[#This Row],[Примерная вместимость в бокс]]="","",IFERROR(IF(Таблица1[[#This Row],[Заказ, шт]]="","",L80/I80),0))</f>
        <v/>
      </c>
      <c r="K80" s="94">
        <v>4.7710999999999997</v>
      </c>
      <c r="L80" s="69"/>
      <c r="M80" s="92">
        <f>Таблица1[[#This Row],[Заказ, шт]]*Таблица1[[#This Row],[Цена , €]]</f>
        <v>0</v>
      </c>
      <c r="N80" s="90" t="str">
        <f>IF(Таблица1[[#This Row],[Заказ, шт]]="","",Таблица1[[#This Row],[Цена , €]]*$O$13*$M$8)</f>
        <v/>
      </c>
      <c r="O80" s="40"/>
    </row>
    <row r="81" spans="1:15">
      <c r="A81" s="37"/>
      <c r="B81" s="66" t="s">
        <v>198</v>
      </c>
      <c r="C81" s="67" t="s">
        <v>1069</v>
      </c>
      <c r="D81" s="66" t="s">
        <v>94</v>
      </c>
      <c r="E81" s="68">
        <v>1</v>
      </c>
      <c r="F81" s="68" t="s">
        <v>865</v>
      </c>
      <c r="G81" s="77"/>
      <c r="H81" s="77" t="str">
        <f>IF(Таблица1[[#This Row],[Вес/шт]]*Таблица1[[#This Row],[Заказ, шт]]=0,"",Таблица1[[#This Row],[Вес/шт]]*Таблица1[[#This Row],[Заказ, шт]])</f>
        <v/>
      </c>
      <c r="I81" s="78">
        <v>85</v>
      </c>
      <c r="J81" s="68" t="str">
        <f>IF(Таблица1[[#This Row],[Примерная вместимость в бокс]]="","",IFERROR(IF(Таблица1[[#This Row],[Заказ, шт]]="","",L81/I81),0))</f>
        <v/>
      </c>
      <c r="K81" s="94">
        <v>4.7710999999999997</v>
      </c>
      <c r="L81" s="69"/>
      <c r="M81" s="92">
        <f>Таблица1[[#This Row],[Заказ, шт]]*Таблица1[[#This Row],[Цена , €]]</f>
        <v>0</v>
      </c>
      <c r="N81" s="90" t="str">
        <f>IF(Таблица1[[#This Row],[Заказ, шт]]="","",Таблица1[[#This Row],[Цена , €]]*$O$13*$M$8)</f>
        <v/>
      </c>
      <c r="O81" s="40"/>
    </row>
    <row r="82" spans="1:15">
      <c r="A82" s="37"/>
      <c r="B82" s="66" t="s">
        <v>397</v>
      </c>
      <c r="C82" s="67" t="s">
        <v>1070</v>
      </c>
      <c r="D82" s="66" t="s">
        <v>152</v>
      </c>
      <c r="E82" s="68">
        <v>10</v>
      </c>
      <c r="F82" s="68" t="s">
        <v>88</v>
      </c>
      <c r="G82" s="77"/>
      <c r="H82" s="77" t="str">
        <f>IF(Таблица1[[#This Row],[Вес/шт]]*Таблица1[[#This Row],[Заказ, шт]]=0,"",Таблица1[[#This Row],[Вес/шт]]*Таблица1[[#This Row],[Заказ, шт]])</f>
        <v/>
      </c>
      <c r="I82" s="78">
        <v>200</v>
      </c>
      <c r="J82" s="68" t="str">
        <f>IF(Таблица1[[#This Row],[Примерная вместимость в бокс]]="","",IFERROR(IF(Таблица1[[#This Row],[Заказ, шт]]="","",L82/I82),0))</f>
        <v/>
      </c>
      <c r="K82" s="94">
        <v>2.1976</v>
      </c>
      <c r="L82" s="69"/>
      <c r="M82" s="92">
        <f>Таблица1[[#This Row],[Заказ, шт]]*Таблица1[[#This Row],[Цена , €]]</f>
        <v>0</v>
      </c>
      <c r="N82" s="90" t="str">
        <f>IF(Таблица1[[#This Row],[Заказ, шт]]="","",Таблица1[[#This Row],[Цена , €]]*$O$13*$M$8)</f>
        <v/>
      </c>
      <c r="O82" s="40"/>
    </row>
    <row r="83" spans="1:15">
      <c r="A83" s="37"/>
      <c r="B83" s="66" t="s">
        <v>398</v>
      </c>
      <c r="C83" s="67" t="s">
        <v>1071</v>
      </c>
      <c r="D83" s="66" t="s">
        <v>94</v>
      </c>
      <c r="E83" s="68">
        <v>1</v>
      </c>
      <c r="F83" s="68" t="s">
        <v>88</v>
      </c>
      <c r="G83" s="77"/>
      <c r="H83" s="77" t="str">
        <f>IF(Таблица1[[#This Row],[Вес/шт]]*Таблица1[[#This Row],[Заказ, шт]]=0,"",Таблица1[[#This Row],[Вес/шт]]*Таблица1[[#This Row],[Заказ, шт]])</f>
        <v/>
      </c>
      <c r="I83" s="78">
        <v>85</v>
      </c>
      <c r="J83" s="68" t="str">
        <f>IF(Таблица1[[#This Row],[Примерная вместимость в бокс]]="","",IFERROR(IF(Таблица1[[#This Row],[Заказ, шт]]="","",L83/I83),0))</f>
        <v/>
      </c>
      <c r="K83" s="94">
        <v>4.7710999999999997</v>
      </c>
      <c r="L83" s="69"/>
      <c r="M83" s="92">
        <f>Таблица1[[#This Row],[Заказ, шт]]*Таблица1[[#This Row],[Цена , €]]</f>
        <v>0</v>
      </c>
      <c r="N83" s="90" t="str">
        <f>IF(Таблица1[[#This Row],[Заказ, шт]]="","",Таблица1[[#This Row],[Цена , €]]*$O$13*$M$8)</f>
        <v/>
      </c>
      <c r="O83" s="40"/>
    </row>
    <row r="84" spans="1:15">
      <c r="A84" s="37"/>
      <c r="B84" s="66" t="s">
        <v>399</v>
      </c>
      <c r="C84" s="67" t="s">
        <v>1072</v>
      </c>
      <c r="D84" s="66" t="s">
        <v>86</v>
      </c>
      <c r="E84" s="68">
        <v>10</v>
      </c>
      <c r="F84" s="68" t="s">
        <v>865</v>
      </c>
      <c r="G84" s="77"/>
      <c r="H84" s="77" t="str">
        <f>IF(Таблица1[[#This Row],[Вес/шт]]*Таблица1[[#This Row],[Заказ, шт]]=0,"",Таблица1[[#This Row],[Вес/шт]]*Таблица1[[#This Row],[Заказ, шт]])</f>
        <v/>
      </c>
      <c r="I84" s="78">
        <v>200</v>
      </c>
      <c r="J84" s="68" t="str">
        <f>IF(Таблица1[[#This Row],[Примерная вместимость в бокс]]="","",IFERROR(IF(Таблица1[[#This Row],[Заказ, шт]]="","",L84/I84),0))</f>
        <v/>
      </c>
      <c r="K84" s="94">
        <v>2.1976</v>
      </c>
      <c r="L84" s="69"/>
      <c r="M84" s="92">
        <f>Таблица1[[#This Row],[Заказ, шт]]*Таблица1[[#This Row],[Цена , €]]</f>
        <v>0</v>
      </c>
      <c r="N84" s="90" t="str">
        <f>IF(Таблица1[[#This Row],[Заказ, шт]]="","",Таблица1[[#This Row],[Цена , €]]*$O$13*$M$8)</f>
        <v/>
      </c>
      <c r="O84" s="40"/>
    </row>
    <row r="85" spans="1:15">
      <c r="A85" s="37"/>
      <c r="B85" s="66" t="s">
        <v>278</v>
      </c>
      <c r="C85" s="67" t="s">
        <v>1073</v>
      </c>
      <c r="D85" s="66" t="s">
        <v>147</v>
      </c>
      <c r="E85" s="68">
        <v>1</v>
      </c>
      <c r="F85" s="68" t="s">
        <v>175</v>
      </c>
      <c r="G85" s="77">
        <v>9</v>
      </c>
      <c r="H85" s="77" t="str">
        <f>IF(Таблица1[[#This Row],[Вес/шт]]*Таблица1[[#This Row],[Заказ, шт]]=0,"",Таблица1[[#This Row],[Вес/шт]]*Таблица1[[#This Row],[Заказ, шт]])</f>
        <v/>
      </c>
      <c r="I85" s="78"/>
      <c r="J85" s="68" t="str">
        <f>IF(Таблица1[[#This Row],[Примерная вместимость в бокс]]="","",IFERROR(IF(Таблица1[[#This Row],[Заказ, шт]]="","",L85/I85),0))</f>
        <v/>
      </c>
      <c r="K85" s="94">
        <v>34.698799999999999</v>
      </c>
      <c r="L85" s="69"/>
      <c r="M85" s="92">
        <f>Таблица1[[#This Row],[Заказ, шт]]*Таблица1[[#This Row],[Цена , €]]</f>
        <v>0</v>
      </c>
      <c r="N85" s="90" t="str">
        <f>IF(Таблица1[[#This Row],[Заказ, шт]]="","",Таблица1[[#This Row],[Цена , €]]*$O$13*$M$8)</f>
        <v/>
      </c>
      <c r="O85" s="40"/>
    </row>
    <row r="86" spans="1:15">
      <c r="A86" s="37"/>
      <c r="B86" s="66" t="s">
        <v>277</v>
      </c>
      <c r="C86" s="67" t="s">
        <v>1074</v>
      </c>
      <c r="D86" s="66" t="s">
        <v>289</v>
      </c>
      <c r="E86" s="68">
        <v>1</v>
      </c>
      <c r="F86" s="68" t="s">
        <v>885</v>
      </c>
      <c r="G86" s="77">
        <v>6</v>
      </c>
      <c r="H86" s="77" t="str">
        <f>IF(Таблица1[[#This Row],[Вес/шт]]*Таблица1[[#This Row],[Заказ, шт]]=0,"",Таблица1[[#This Row],[Вес/шт]]*Таблица1[[#This Row],[Заказ, шт]])</f>
        <v/>
      </c>
      <c r="I86" s="78"/>
      <c r="J86" s="68" t="str">
        <f>IF(Таблица1[[#This Row],[Примерная вместимость в бокс]]="","",IFERROR(IF(Таблица1[[#This Row],[Заказ, шт]]="","",L86/I86),0))</f>
        <v/>
      </c>
      <c r="K86" s="94">
        <v>27.759</v>
      </c>
      <c r="L86" s="69"/>
      <c r="M86" s="92">
        <f>Таблица1[[#This Row],[Заказ, шт]]*Таблица1[[#This Row],[Цена , €]]</f>
        <v>0</v>
      </c>
      <c r="N86" s="90" t="str">
        <f>IF(Таблица1[[#This Row],[Заказ, шт]]="","",Таблица1[[#This Row],[Цена , €]]*$O$13*$M$8)</f>
        <v/>
      </c>
      <c r="O86" s="40"/>
    </row>
    <row r="87" spans="1:15">
      <c r="A87" s="37"/>
      <c r="B87" s="66" t="s">
        <v>976</v>
      </c>
      <c r="C87" s="67" t="s">
        <v>1075</v>
      </c>
      <c r="D87" s="66" t="s">
        <v>100</v>
      </c>
      <c r="E87" s="68">
        <v>1</v>
      </c>
      <c r="F87" s="68" t="s">
        <v>984</v>
      </c>
      <c r="G87" s="77">
        <v>6</v>
      </c>
      <c r="H87" s="77" t="str">
        <f>IF(Таблица1[[#This Row],[Вес/шт]]*Таблица1[[#This Row],[Заказ, шт]]=0,"",Таблица1[[#This Row],[Вес/шт]]*Таблица1[[#This Row],[Заказ, шт]])</f>
        <v/>
      </c>
      <c r="I87" s="78"/>
      <c r="J87" s="68" t="str">
        <f>IF(Таблица1[[#This Row],[Примерная вместимость в бокс]]="","",IFERROR(IF(Таблица1[[#This Row],[Заказ, шт]]="","",L87/I87),0))</f>
        <v/>
      </c>
      <c r="K87" s="94">
        <v>34.698799999999999</v>
      </c>
      <c r="L87" s="69"/>
      <c r="M87" s="92">
        <f>Таблица1[[#This Row],[Заказ, шт]]*Таблица1[[#This Row],[Цена , €]]</f>
        <v>0</v>
      </c>
      <c r="N87" s="90" t="str">
        <f>IF(Таблица1[[#This Row],[Заказ, шт]]="","",Таблица1[[#This Row],[Цена , €]]*$O$13*$M$8)</f>
        <v/>
      </c>
      <c r="O87" s="40"/>
    </row>
    <row r="88" spans="1:15">
      <c r="A88" s="37"/>
      <c r="B88" s="71" t="s">
        <v>994</v>
      </c>
      <c r="C88" s="67" t="s">
        <v>1717</v>
      </c>
      <c r="D88" s="66" t="s">
        <v>184</v>
      </c>
      <c r="E88" s="68">
        <v>1</v>
      </c>
      <c r="F88" s="68" t="s">
        <v>898</v>
      </c>
      <c r="G88" s="77">
        <v>13</v>
      </c>
      <c r="H88" s="77" t="str">
        <f>IF(Таблица1[[#This Row],[Вес/шт]]*Таблица1[[#This Row],[Заказ, шт]]=0,"",Таблица1[[#This Row],[Вес/шт]]*Таблица1[[#This Row],[Заказ, шт]])</f>
        <v/>
      </c>
      <c r="I88" s="78"/>
      <c r="J88" s="68" t="str">
        <f>IF(Таблица1[[#This Row],[Примерная вместимость в бокс]]="","",IFERROR(IF(Таблица1[[#This Row],[Заказ, шт]]="","",L88/I88),0))</f>
        <v/>
      </c>
      <c r="K88" s="94">
        <v>41.638599999999997</v>
      </c>
      <c r="L88" s="69"/>
      <c r="M88" s="92">
        <f>Таблица1[[#This Row],[Заказ, шт]]*Таблица1[[#This Row],[Цена , €]]</f>
        <v>0</v>
      </c>
      <c r="N88" s="90" t="str">
        <f>IF(Таблица1[[#This Row],[Заказ, шт]]="","",Таблица1[[#This Row],[Цена , €]]*$O$13*$M$8)</f>
        <v/>
      </c>
      <c r="O88" s="40"/>
    </row>
    <row r="89" spans="1:15">
      <c r="A89" s="37"/>
      <c r="B89" s="66" t="s">
        <v>394</v>
      </c>
      <c r="C89" s="67" t="s">
        <v>1718</v>
      </c>
      <c r="D89" s="66" t="s">
        <v>146</v>
      </c>
      <c r="E89" s="68">
        <v>1</v>
      </c>
      <c r="F89" s="68" t="s">
        <v>899</v>
      </c>
      <c r="G89" s="77">
        <v>3.5</v>
      </c>
      <c r="H89" s="77" t="str">
        <f>IF(Таблица1[[#This Row],[Вес/шт]]*Таблица1[[#This Row],[Заказ, шт]]=0,"",Таблица1[[#This Row],[Вес/шт]]*Таблица1[[#This Row],[Заказ, шт]])</f>
        <v/>
      </c>
      <c r="I89" s="78"/>
      <c r="J89" s="68" t="str">
        <f>IF(Таблица1[[#This Row],[Примерная вместимость в бокс]]="","",IFERROR(IF(Таблица1[[#This Row],[Заказ, шт]]="","",L89/I89),0))</f>
        <v/>
      </c>
      <c r="K89" s="94">
        <v>22.843399999999999</v>
      </c>
      <c r="L89" s="69"/>
      <c r="M89" s="92">
        <f>Таблица1[[#This Row],[Заказ, шт]]*Таблица1[[#This Row],[Цена , €]]</f>
        <v>0</v>
      </c>
      <c r="N89" s="90" t="str">
        <f>IF(Таблица1[[#This Row],[Заказ, шт]]="","",Таблица1[[#This Row],[Цена , €]]*$O$13*$M$8)</f>
        <v/>
      </c>
      <c r="O89" s="40"/>
    </row>
    <row r="90" spans="1:15">
      <c r="A90" s="37"/>
      <c r="B90" s="66" t="s">
        <v>338</v>
      </c>
      <c r="C90" s="67" t="s">
        <v>1076</v>
      </c>
      <c r="D90" s="66" t="s">
        <v>853</v>
      </c>
      <c r="E90" s="68">
        <v>1</v>
      </c>
      <c r="F90" s="68" t="s">
        <v>88</v>
      </c>
      <c r="G90" s="77"/>
      <c r="H90" s="77" t="str">
        <f>IF(Таблица1[[#This Row],[Вес/шт]]*Таблица1[[#This Row],[Заказ, шт]]=0,"",Таблица1[[#This Row],[Вес/шт]]*Таблица1[[#This Row],[Заказ, шт]])</f>
        <v/>
      </c>
      <c r="I90" s="78">
        <v>85</v>
      </c>
      <c r="J90" s="68" t="str">
        <f>IF(Таблица1[[#This Row],[Примерная вместимость в бокс]]="","",IFERROR(IF(Таблица1[[#This Row],[Заказ, шт]]="","",L90/I90),0))</f>
        <v/>
      </c>
      <c r="K90" s="94">
        <v>5.0602</v>
      </c>
      <c r="L90" s="69"/>
      <c r="M90" s="92">
        <f>Таблица1[[#This Row],[Заказ, шт]]*Таблица1[[#This Row],[Цена , €]]</f>
        <v>0</v>
      </c>
      <c r="N90" s="90" t="str">
        <f>IF(Таблица1[[#This Row],[Заказ, шт]]="","",Таблица1[[#This Row],[Цена , €]]*$O$13*$M$8)</f>
        <v/>
      </c>
      <c r="O90" s="40"/>
    </row>
    <row r="91" spans="1:15">
      <c r="A91" s="37"/>
      <c r="B91" s="66" t="s">
        <v>339</v>
      </c>
      <c r="C91" s="67" t="s">
        <v>1077</v>
      </c>
      <c r="D91" s="66" t="s">
        <v>853</v>
      </c>
      <c r="E91" s="68">
        <v>1</v>
      </c>
      <c r="F91" s="68" t="s">
        <v>199</v>
      </c>
      <c r="G91" s="77"/>
      <c r="H91" s="77" t="str">
        <f>IF(Таблица1[[#This Row],[Вес/шт]]*Таблица1[[#This Row],[Заказ, шт]]=0,"",Таблица1[[#This Row],[Вес/шт]]*Таблица1[[#This Row],[Заказ, шт]])</f>
        <v/>
      </c>
      <c r="I91" s="78">
        <v>85</v>
      </c>
      <c r="J91" s="68" t="str">
        <f>IF(Таблица1[[#This Row],[Примерная вместимость в бокс]]="","",IFERROR(IF(Таблица1[[#This Row],[Заказ, шт]]="","",L91/I91),0))</f>
        <v/>
      </c>
      <c r="K91" s="94">
        <v>5.0602</v>
      </c>
      <c r="L91" s="69"/>
      <c r="M91" s="92">
        <f>Таблица1[[#This Row],[Заказ, шт]]*Таблица1[[#This Row],[Цена , €]]</f>
        <v>0</v>
      </c>
      <c r="N91" s="90" t="str">
        <f>IF(Таблица1[[#This Row],[Заказ, шт]]="","",Таблица1[[#This Row],[Цена , €]]*$O$13*$M$8)</f>
        <v/>
      </c>
      <c r="O91" s="40"/>
    </row>
    <row r="92" spans="1:15">
      <c r="A92" s="37"/>
      <c r="B92" s="66" t="s">
        <v>336</v>
      </c>
      <c r="C92" s="67" t="s">
        <v>1078</v>
      </c>
      <c r="D92" s="66" t="s">
        <v>86</v>
      </c>
      <c r="E92" s="68">
        <v>10</v>
      </c>
      <c r="F92" s="68" t="s">
        <v>199</v>
      </c>
      <c r="G92" s="77"/>
      <c r="H92" s="77" t="str">
        <f>IF(Таблица1[[#This Row],[Вес/шт]]*Таблица1[[#This Row],[Заказ, шт]]=0,"",Таблица1[[#This Row],[Вес/шт]]*Таблица1[[#This Row],[Заказ, шт]])</f>
        <v/>
      </c>
      <c r="I92" s="78">
        <v>200</v>
      </c>
      <c r="J92" s="68" t="str">
        <f>IF(Таблица1[[#This Row],[Примерная вместимость в бокс]]="","",IFERROR(IF(Таблица1[[#This Row],[Заказ, шт]]="","",L92/I92),0))</f>
        <v/>
      </c>
      <c r="K92" s="94">
        <v>2.7469999999999999</v>
      </c>
      <c r="L92" s="69"/>
      <c r="M92" s="92">
        <f>Таблица1[[#This Row],[Заказ, шт]]*Таблица1[[#This Row],[Цена , €]]</f>
        <v>0</v>
      </c>
      <c r="N92" s="90" t="str">
        <f>IF(Таблица1[[#This Row],[Заказ, шт]]="","",Таблица1[[#This Row],[Цена , €]]*$O$13*$M$8)</f>
        <v/>
      </c>
      <c r="O92" s="40"/>
    </row>
    <row r="93" spans="1:15">
      <c r="A93" s="37"/>
      <c r="B93" s="66" t="s">
        <v>337</v>
      </c>
      <c r="C93" s="67" t="s">
        <v>1079</v>
      </c>
      <c r="D93" s="66" t="s">
        <v>86</v>
      </c>
      <c r="E93" s="68">
        <v>10</v>
      </c>
      <c r="F93" s="68" t="s">
        <v>879</v>
      </c>
      <c r="G93" s="77"/>
      <c r="H93" s="77" t="str">
        <f>IF(Таблица1[[#This Row],[Вес/шт]]*Таблица1[[#This Row],[Заказ, шт]]=0,"",Таблица1[[#This Row],[Вес/шт]]*Таблица1[[#This Row],[Заказ, шт]])</f>
        <v/>
      </c>
      <c r="I93" s="78">
        <v>200</v>
      </c>
      <c r="J93" s="68" t="str">
        <f>IF(Таблица1[[#This Row],[Примерная вместимость в бокс]]="","",IFERROR(IF(Таблица1[[#This Row],[Заказ, шт]]="","",L93/I93),0))</f>
        <v/>
      </c>
      <c r="K93" s="94">
        <v>2.7469999999999999</v>
      </c>
      <c r="L93" s="69"/>
      <c r="M93" s="92">
        <f>Таблица1[[#This Row],[Заказ, шт]]*Таблица1[[#This Row],[Цена , €]]</f>
        <v>0</v>
      </c>
      <c r="N93" s="90" t="str">
        <f>IF(Таблица1[[#This Row],[Заказ, шт]]="","",Таблица1[[#This Row],[Цена , €]]*$O$13*$M$8)</f>
        <v/>
      </c>
      <c r="O93" s="40"/>
    </row>
    <row r="94" spans="1:15">
      <c r="A94" s="37"/>
      <c r="B94" s="66" t="s">
        <v>723</v>
      </c>
      <c r="C94" s="67" t="s">
        <v>1080</v>
      </c>
      <c r="D94" s="66" t="s">
        <v>94</v>
      </c>
      <c r="E94" s="68">
        <v>1</v>
      </c>
      <c r="F94" s="68" t="s">
        <v>159</v>
      </c>
      <c r="G94" s="77"/>
      <c r="H94" s="77" t="str">
        <f>IF(Таблица1[[#This Row],[Вес/шт]]*Таблица1[[#This Row],[Заказ, шт]]=0,"",Таблица1[[#This Row],[Вес/шт]]*Таблица1[[#This Row],[Заказ, шт]])</f>
        <v/>
      </c>
      <c r="I94" s="78">
        <v>85</v>
      </c>
      <c r="J94" s="68" t="str">
        <f>IF(Таблица1[[#This Row],[Примерная вместимость в бокс]]="","",IFERROR(IF(Таблица1[[#This Row],[Заказ, шт]]="","",L94/I94),0))</f>
        <v/>
      </c>
      <c r="K94" s="94">
        <v>8.9639000000000006</v>
      </c>
      <c r="L94" s="69"/>
      <c r="M94" s="92">
        <f>Таблица1[[#This Row],[Заказ, шт]]*Таблица1[[#This Row],[Цена , €]]</f>
        <v>0</v>
      </c>
      <c r="N94" s="90" t="str">
        <f>IF(Таблица1[[#This Row],[Заказ, шт]]="","",Таблица1[[#This Row],[Цена , €]]*$O$13*$M$8)</f>
        <v/>
      </c>
      <c r="O94" s="40"/>
    </row>
    <row r="95" spans="1:15">
      <c r="A95" s="37"/>
      <c r="B95" s="66" t="s">
        <v>724</v>
      </c>
      <c r="C95" s="67" t="s">
        <v>1081</v>
      </c>
      <c r="D95" s="66" t="s">
        <v>94</v>
      </c>
      <c r="E95" s="68">
        <v>1</v>
      </c>
      <c r="F95" s="68" t="s">
        <v>159</v>
      </c>
      <c r="G95" s="77"/>
      <c r="H95" s="77" t="str">
        <f>IF(Таблица1[[#This Row],[Вес/шт]]*Таблица1[[#This Row],[Заказ, шт]]=0,"",Таблица1[[#This Row],[Вес/шт]]*Таблица1[[#This Row],[Заказ, шт]])</f>
        <v/>
      </c>
      <c r="I95" s="78">
        <v>85</v>
      </c>
      <c r="J95" s="68" t="str">
        <f>IF(Таблица1[[#This Row],[Примерная вместимость в бокс]]="","",IFERROR(IF(Таблица1[[#This Row],[Заказ, шт]]="","",L95/I95),0))</f>
        <v/>
      </c>
      <c r="K95" s="94">
        <v>8.9639000000000006</v>
      </c>
      <c r="L95" s="69"/>
      <c r="M95" s="92">
        <f>Таблица1[[#This Row],[Заказ, шт]]*Таблица1[[#This Row],[Цена , €]]</f>
        <v>0</v>
      </c>
      <c r="N95" s="90" t="str">
        <f>IF(Таблица1[[#This Row],[Заказ, шт]]="","",Таблица1[[#This Row],[Цена , €]]*$O$13*$M$8)</f>
        <v/>
      </c>
      <c r="O95" s="40"/>
    </row>
    <row r="96" spans="1:15">
      <c r="A96" s="37"/>
      <c r="B96" s="66" t="s">
        <v>400</v>
      </c>
      <c r="C96" s="67" t="s">
        <v>1082</v>
      </c>
      <c r="D96" s="66" t="s">
        <v>146</v>
      </c>
      <c r="E96" s="68">
        <v>1</v>
      </c>
      <c r="F96" s="68" t="s">
        <v>231</v>
      </c>
      <c r="G96" s="77">
        <v>3.5</v>
      </c>
      <c r="H96" s="77" t="str">
        <f>IF(Таблица1[[#This Row],[Вес/шт]]*Таблица1[[#This Row],[Заказ, шт]]=0,"",Таблица1[[#This Row],[Вес/шт]]*Таблица1[[#This Row],[Заказ, шт]])</f>
        <v/>
      </c>
      <c r="I96" s="78"/>
      <c r="J96" s="68" t="str">
        <f>IF(Таблица1[[#This Row],[Примерная вместимость в бокс]]="","",IFERROR(IF(Таблица1[[#This Row],[Заказ, шт]]="","",L96/I96),0))</f>
        <v/>
      </c>
      <c r="K96" s="94">
        <v>10.988</v>
      </c>
      <c r="L96" s="69"/>
      <c r="M96" s="92">
        <f>Таблица1[[#This Row],[Заказ, шт]]*Таблица1[[#This Row],[Цена , €]]</f>
        <v>0</v>
      </c>
      <c r="N96" s="90" t="str">
        <f>IF(Таблица1[[#This Row],[Заказ, шт]]="","",Таблица1[[#This Row],[Цена , €]]*$O$13*$M$8)</f>
        <v/>
      </c>
      <c r="O96" s="40"/>
    </row>
    <row r="97" spans="1:15">
      <c r="A97" s="37"/>
      <c r="B97" s="66" t="s">
        <v>264</v>
      </c>
      <c r="C97" s="67" t="s">
        <v>1083</v>
      </c>
      <c r="D97" s="66" t="s">
        <v>288</v>
      </c>
      <c r="E97" s="68">
        <v>1</v>
      </c>
      <c r="F97" s="68" t="s">
        <v>190</v>
      </c>
      <c r="G97" s="77">
        <v>25</v>
      </c>
      <c r="H97" s="77" t="str">
        <f>IF(Таблица1[[#This Row],[Вес/шт]]*Таблица1[[#This Row],[Заказ, шт]]=0,"",Таблица1[[#This Row],[Вес/шт]]*Таблица1[[#This Row],[Заказ, шт]])</f>
        <v/>
      </c>
      <c r="I97" s="78"/>
      <c r="J97" s="68" t="str">
        <f>IF(Таблица1[[#This Row],[Примерная вместимость в бокс]]="","",IFERROR(IF(Таблица1[[#This Row],[Заказ, шт]]="","",L97/I97),0))</f>
        <v/>
      </c>
      <c r="K97" s="94">
        <v>129.54220000000001</v>
      </c>
      <c r="L97" s="69"/>
      <c r="M97" s="92">
        <f>Таблица1[[#This Row],[Заказ, шт]]*Таблица1[[#This Row],[Цена , €]]</f>
        <v>0</v>
      </c>
      <c r="N97" s="90" t="str">
        <f>IF(Таблица1[[#This Row],[Заказ, шт]]="","",Таблица1[[#This Row],[Цена , €]]*$O$13*$M$8)</f>
        <v/>
      </c>
      <c r="O97" s="40"/>
    </row>
    <row r="98" spans="1:15">
      <c r="A98" s="37"/>
      <c r="B98" s="66" t="s">
        <v>401</v>
      </c>
      <c r="C98" s="67" t="s">
        <v>1084</v>
      </c>
      <c r="D98" s="66" t="s">
        <v>173</v>
      </c>
      <c r="E98" s="68"/>
      <c r="F98" s="68" t="s">
        <v>195</v>
      </c>
      <c r="G98" s="77"/>
      <c r="H98" s="77" t="str">
        <f>IF(Таблица1[[#This Row],[Вес/шт]]*Таблица1[[#This Row],[Заказ, шт]]=0,"",Таблица1[[#This Row],[Вес/шт]]*Таблица1[[#This Row],[Заказ, шт]])</f>
        <v/>
      </c>
      <c r="I98" s="78">
        <v>120</v>
      </c>
      <c r="J98" s="68" t="str">
        <f>IF(Таблица1[[#This Row],[Примерная вместимость в бокс]]="","",IFERROR(IF(Таблица1[[#This Row],[Заказ, шт]]="","",L98/I98),0))</f>
        <v/>
      </c>
      <c r="K98" s="94">
        <v>16.192799999999998</v>
      </c>
      <c r="L98" s="69"/>
      <c r="M98" s="92">
        <f>Таблица1[[#This Row],[Заказ, шт]]*Таблица1[[#This Row],[Цена , €]]</f>
        <v>0</v>
      </c>
      <c r="N98" s="90" t="str">
        <f>IF(Таблица1[[#This Row],[Заказ, шт]]="","",Таблица1[[#This Row],[Цена , €]]*$O$13*$M$8)</f>
        <v/>
      </c>
      <c r="O98" s="40"/>
    </row>
    <row r="99" spans="1:15" ht="13.5" customHeight="1">
      <c r="A99" s="37"/>
      <c r="B99" s="66" t="s">
        <v>402</v>
      </c>
      <c r="C99" s="67" t="s">
        <v>1085</v>
      </c>
      <c r="D99" s="66" t="s">
        <v>146</v>
      </c>
      <c r="E99" s="68">
        <v>1</v>
      </c>
      <c r="F99" s="68" t="s">
        <v>175</v>
      </c>
      <c r="G99" s="77">
        <v>3.5</v>
      </c>
      <c r="H99" s="77" t="str">
        <f>IF(Таблица1[[#This Row],[Вес/шт]]*Таблица1[[#This Row],[Заказ, шт]]=0,"",Таблица1[[#This Row],[Вес/шт]]*Таблица1[[#This Row],[Заказ, шт]])</f>
        <v/>
      </c>
      <c r="I99" s="78"/>
      <c r="J99" s="68" t="str">
        <f>IF(Таблица1[[#This Row],[Примерная вместимость в бокс]]="","",IFERROR(IF(Таблица1[[#This Row],[Заказ, шт]]="","",L99/I99),0))</f>
        <v/>
      </c>
      <c r="K99" s="94">
        <v>46.265099999999997</v>
      </c>
      <c r="L99" s="69"/>
      <c r="M99" s="92">
        <f>Таблица1[[#This Row],[Заказ, шт]]*Таблица1[[#This Row],[Цена , €]]</f>
        <v>0</v>
      </c>
      <c r="N99" s="90" t="str">
        <f>IF(Таблица1[[#This Row],[Заказ, шт]]="","",Таблица1[[#This Row],[Цена , €]]*$O$13*$M$8)</f>
        <v/>
      </c>
      <c r="O99" s="40"/>
    </row>
    <row r="100" spans="1:15">
      <c r="A100" s="37"/>
      <c r="B100" s="71" t="s">
        <v>995</v>
      </c>
      <c r="C100" s="67" t="s">
        <v>1086</v>
      </c>
      <c r="D100" s="66" t="s">
        <v>170</v>
      </c>
      <c r="E100" s="68">
        <v>1</v>
      </c>
      <c r="F100" s="68" t="s">
        <v>900</v>
      </c>
      <c r="G100" s="77">
        <v>25</v>
      </c>
      <c r="H100" s="77" t="str">
        <f>IF(Таблица1[[#This Row],[Вес/шт]]*Таблица1[[#This Row],[Заказ, шт]]=0,"",Таблица1[[#This Row],[Вес/шт]]*Таблица1[[#This Row],[Заказ, шт]])</f>
        <v/>
      </c>
      <c r="I100" s="78"/>
      <c r="J100" s="68" t="str">
        <f>IF(Таблица1[[#This Row],[Примерная вместимость в бокс]]="","",IFERROR(IF(Таблица1[[#This Row],[Заказ, шт]]="","",L100/I100),0))</f>
        <v/>
      </c>
      <c r="K100" s="94">
        <v>78.650599999999997</v>
      </c>
      <c r="L100" s="69"/>
      <c r="M100" s="92">
        <f>Таблица1[[#This Row],[Заказ, шт]]*Таблица1[[#This Row],[Цена , €]]</f>
        <v>0</v>
      </c>
      <c r="N100" s="90" t="str">
        <f>IF(Таблица1[[#This Row],[Заказ, шт]]="","",Таблица1[[#This Row],[Цена , €]]*$O$13*$M$8)</f>
        <v/>
      </c>
      <c r="O100" s="40"/>
    </row>
    <row r="101" spans="1:15">
      <c r="A101" s="37"/>
      <c r="B101" s="66" t="s">
        <v>265</v>
      </c>
      <c r="C101" s="67" t="s">
        <v>1087</v>
      </c>
      <c r="D101" s="66" t="s">
        <v>287</v>
      </c>
      <c r="E101" s="68">
        <v>1</v>
      </c>
      <c r="F101" s="68" t="s">
        <v>901</v>
      </c>
      <c r="G101" s="77">
        <v>100</v>
      </c>
      <c r="H101" s="77" t="str">
        <f>IF(Таблица1[[#This Row],[Вес/шт]]*Таблица1[[#This Row],[Заказ, шт]]=0,"",Таблица1[[#This Row],[Вес/шт]]*Таблица1[[#This Row],[Заказ, шт]])</f>
        <v/>
      </c>
      <c r="I101" s="78"/>
      <c r="J101" s="68" t="str">
        <f>IF(Таблица1[[#This Row],[Примерная вместимость в бокс]]="","",IFERROR(IF(Таблица1[[#This Row],[Заказ, шт]]="","",L101/I101),0))</f>
        <v/>
      </c>
      <c r="K101" s="94">
        <v>312.28919999999999</v>
      </c>
      <c r="L101" s="69"/>
      <c r="M101" s="92">
        <f>Таблица1[[#This Row],[Заказ, шт]]*Таблица1[[#This Row],[Цена , €]]</f>
        <v>0</v>
      </c>
      <c r="N101" s="90" t="str">
        <f>IF(Таблица1[[#This Row],[Заказ, шт]]="","",Таблица1[[#This Row],[Цена , €]]*$O$13*$M$8)</f>
        <v/>
      </c>
      <c r="O101" s="40"/>
    </row>
    <row r="102" spans="1:15">
      <c r="A102" s="37"/>
      <c r="B102" s="66" t="s">
        <v>831</v>
      </c>
      <c r="C102" s="67" t="s">
        <v>1088</v>
      </c>
      <c r="D102" s="66" t="s">
        <v>94</v>
      </c>
      <c r="E102" s="68">
        <v>1</v>
      </c>
      <c r="F102" s="68" t="s">
        <v>971</v>
      </c>
      <c r="G102" s="77"/>
      <c r="H102" s="77" t="str">
        <f>IF(Таблица1[[#This Row],[Вес/шт]]*Таблица1[[#This Row],[Заказ, шт]]=0,"",Таблица1[[#This Row],[Вес/шт]]*Таблица1[[#This Row],[Заказ, шт]])</f>
        <v/>
      </c>
      <c r="I102" s="78">
        <v>85</v>
      </c>
      <c r="J102" s="68" t="str">
        <f>IF(Таблица1[[#This Row],[Примерная вместимость в бокс]]="","",IFERROR(IF(Таблица1[[#This Row],[Заказ, шт]]="","",L102/I102),0))</f>
        <v/>
      </c>
      <c r="K102" s="94">
        <v>5.7831000000000001</v>
      </c>
      <c r="L102" s="69"/>
      <c r="M102" s="92">
        <f>Таблица1[[#This Row],[Заказ, шт]]*Таблица1[[#This Row],[Цена , €]]</f>
        <v>0</v>
      </c>
      <c r="N102" s="90" t="str">
        <f>IF(Таблица1[[#This Row],[Заказ, шт]]="","",Таблица1[[#This Row],[Цена , €]]*$O$13*$M$8)</f>
        <v/>
      </c>
      <c r="O102" s="40"/>
    </row>
    <row r="103" spans="1:15">
      <c r="A103" s="37"/>
      <c r="B103" s="66" t="s">
        <v>833</v>
      </c>
      <c r="C103" s="67" t="s">
        <v>1089</v>
      </c>
      <c r="D103" s="66" t="s">
        <v>86</v>
      </c>
      <c r="E103" s="68">
        <v>10</v>
      </c>
      <c r="F103" s="68" t="s">
        <v>130</v>
      </c>
      <c r="G103" s="77"/>
      <c r="H103" s="77" t="str">
        <f>IF(Таблица1[[#This Row],[Вес/шт]]*Таблица1[[#This Row],[Заказ, шт]]=0,"",Таблица1[[#This Row],[Вес/шт]]*Таблица1[[#This Row],[Заказ, шт]])</f>
        <v/>
      </c>
      <c r="I103" s="78">
        <v>200</v>
      </c>
      <c r="J103" s="68" t="str">
        <f>IF(Таблица1[[#This Row],[Примерная вместимость в бокс]]="","",IFERROR(IF(Таблица1[[#This Row],[Заказ, шт]]="","",L103/I103),0))</f>
        <v/>
      </c>
      <c r="K103" s="94">
        <v>3.1806999999999999</v>
      </c>
      <c r="L103" s="69"/>
      <c r="M103" s="92">
        <f>Таблица1[[#This Row],[Заказ, шт]]*Таблица1[[#This Row],[Цена , €]]</f>
        <v>0</v>
      </c>
      <c r="N103" s="90" t="str">
        <f>IF(Таблица1[[#This Row],[Заказ, шт]]="","",Таблица1[[#This Row],[Цена , €]]*$O$13*$M$8)</f>
        <v/>
      </c>
      <c r="O103" s="40"/>
    </row>
    <row r="104" spans="1:15">
      <c r="A104" s="37"/>
      <c r="B104" s="66" t="s">
        <v>832</v>
      </c>
      <c r="C104" s="67" t="s">
        <v>1090</v>
      </c>
      <c r="D104" s="66" t="s">
        <v>94</v>
      </c>
      <c r="E104" s="68">
        <v>1</v>
      </c>
      <c r="F104" s="68" t="s">
        <v>159</v>
      </c>
      <c r="G104" s="77"/>
      <c r="H104" s="77" t="str">
        <f>IF(Таблица1[[#This Row],[Вес/шт]]*Таблица1[[#This Row],[Заказ, шт]]=0,"",Таблица1[[#This Row],[Вес/шт]]*Таблица1[[#This Row],[Заказ, шт]])</f>
        <v/>
      </c>
      <c r="I104" s="78">
        <v>85</v>
      </c>
      <c r="J104" s="68" t="str">
        <f>IF(Таблица1[[#This Row],[Примерная вместимость в бокс]]="","",IFERROR(IF(Таблица1[[#This Row],[Заказ, шт]]="","",L104/I104),0))</f>
        <v/>
      </c>
      <c r="K104" s="94">
        <v>5.7831000000000001</v>
      </c>
      <c r="L104" s="69"/>
      <c r="M104" s="92">
        <f>Таблица1[[#This Row],[Заказ, шт]]*Таблица1[[#This Row],[Цена , €]]</f>
        <v>0</v>
      </c>
      <c r="N104" s="90" t="str">
        <f>IF(Таблица1[[#This Row],[Заказ, шт]]="","",Таблица1[[#This Row],[Цена , €]]*$O$13*$M$8)</f>
        <v/>
      </c>
      <c r="O104" s="40"/>
    </row>
    <row r="105" spans="1:15" ht="13.5" customHeight="1">
      <c r="A105" s="37"/>
      <c r="B105" s="66" t="s">
        <v>834</v>
      </c>
      <c r="C105" s="67" t="s">
        <v>1091</v>
      </c>
      <c r="D105" s="66" t="s">
        <v>86</v>
      </c>
      <c r="E105" s="68">
        <v>10</v>
      </c>
      <c r="F105" s="68" t="s">
        <v>90</v>
      </c>
      <c r="G105" s="77"/>
      <c r="H105" s="77" t="str">
        <f>IF(Таблица1[[#This Row],[Вес/шт]]*Таблица1[[#This Row],[Заказ, шт]]=0,"",Таблица1[[#This Row],[Вес/шт]]*Таблица1[[#This Row],[Заказ, шт]])</f>
        <v/>
      </c>
      <c r="I105" s="78">
        <v>200</v>
      </c>
      <c r="J105" s="68" t="str">
        <f>IF(Таблица1[[#This Row],[Примерная вместимость в бокс]]="","",IFERROR(IF(Таблица1[[#This Row],[Заказ, шт]]="","",L105/I105),0))</f>
        <v/>
      </c>
      <c r="K105" s="94">
        <v>2.3132999999999999</v>
      </c>
      <c r="L105" s="69"/>
      <c r="M105" s="92">
        <f>Таблица1[[#This Row],[Заказ, шт]]*Таблица1[[#This Row],[Цена , €]]</f>
        <v>0</v>
      </c>
      <c r="N105" s="90" t="str">
        <f>IF(Таблица1[[#This Row],[Заказ, шт]]="","",Таблица1[[#This Row],[Цена , €]]*$O$13*$M$8)</f>
        <v/>
      </c>
      <c r="O105" s="40"/>
    </row>
    <row r="106" spans="1:15">
      <c r="A106" s="37"/>
      <c r="B106" s="66" t="s">
        <v>844</v>
      </c>
      <c r="C106" s="67" t="s">
        <v>1092</v>
      </c>
      <c r="D106" s="66" t="s">
        <v>94</v>
      </c>
      <c r="E106" s="68">
        <v>1</v>
      </c>
      <c r="F106" s="68" t="s">
        <v>91</v>
      </c>
      <c r="G106" s="77"/>
      <c r="H106" s="77" t="str">
        <f>IF(Таблица1[[#This Row],[Вес/шт]]*Таблица1[[#This Row],[Заказ, шт]]=0,"",Таблица1[[#This Row],[Вес/шт]]*Таблица1[[#This Row],[Заказ, шт]])</f>
        <v/>
      </c>
      <c r="I106" s="78">
        <v>85</v>
      </c>
      <c r="J106" s="68" t="str">
        <f>IF(Таблица1[[#This Row],[Примерная вместимость в бокс]]="","",IFERROR(IF(Таблица1[[#This Row],[Заказ, шт]]="","",L106/I106),0))</f>
        <v/>
      </c>
      <c r="K106" s="94">
        <v>4.6265000000000001</v>
      </c>
      <c r="L106" s="69"/>
      <c r="M106" s="92">
        <f>Таблица1[[#This Row],[Заказ, шт]]*Таблица1[[#This Row],[Цена , €]]</f>
        <v>0</v>
      </c>
      <c r="N106" s="90" t="str">
        <f>IF(Таблица1[[#This Row],[Заказ, шт]]="","",Таблица1[[#This Row],[Цена , €]]*$O$13*$M$8)</f>
        <v/>
      </c>
      <c r="O106" s="40"/>
    </row>
    <row r="107" spans="1:15">
      <c r="A107" s="37"/>
      <c r="B107" s="66" t="s">
        <v>835</v>
      </c>
      <c r="C107" s="67" t="s">
        <v>1093</v>
      </c>
      <c r="D107" s="66" t="s">
        <v>86</v>
      </c>
      <c r="E107" s="68">
        <v>10</v>
      </c>
      <c r="F107" s="68" t="s">
        <v>88</v>
      </c>
      <c r="G107" s="77"/>
      <c r="H107" s="77" t="str">
        <f>IF(Таблица1[[#This Row],[Вес/шт]]*Таблица1[[#This Row],[Заказ, шт]]=0,"",Таблица1[[#This Row],[Вес/шт]]*Таблица1[[#This Row],[Заказ, шт]])</f>
        <v/>
      </c>
      <c r="I107" s="78">
        <v>200</v>
      </c>
      <c r="J107" s="68" t="str">
        <f>IF(Таблица1[[#This Row],[Примерная вместимость в бокс]]="","",IFERROR(IF(Таблица1[[#This Row],[Заказ, шт]]="","",L107/I107),0))</f>
        <v/>
      </c>
      <c r="K107" s="94">
        <v>2.5446</v>
      </c>
      <c r="L107" s="69"/>
      <c r="M107" s="92">
        <f>Таблица1[[#This Row],[Заказ, шт]]*Таблица1[[#This Row],[Цена , €]]</f>
        <v>0</v>
      </c>
      <c r="N107" s="90" t="str">
        <f>IF(Таблица1[[#This Row],[Заказ, шт]]="","",Таблица1[[#This Row],[Цена , €]]*$O$13*$M$8)</f>
        <v/>
      </c>
      <c r="O107" s="40"/>
    </row>
    <row r="108" spans="1:15">
      <c r="A108" s="37"/>
      <c r="B108" s="66" t="s">
        <v>836</v>
      </c>
      <c r="C108" s="67" t="s">
        <v>1094</v>
      </c>
      <c r="D108" s="66" t="s">
        <v>98</v>
      </c>
      <c r="E108" s="68">
        <v>1</v>
      </c>
      <c r="F108" s="68" t="s">
        <v>88</v>
      </c>
      <c r="G108" s="77">
        <v>11</v>
      </c>
      <c r="H108" s="77" t="str">
        <f>IF(Таблица1[[#This Row],[Вес/шт]]*Таблица1[[#This Row],[Заказ, шт]]=0,"",Таблица1[[#This Row],[Вес/шт]]*Таблица1[[#This Row],[Заказ, шт]])</f>
        <v/>
      </c>
      <c r="I108" s="78"/>
      <c r="J108" s="68" t="str">
        <f>IF(Таблица1[[#This Row],[Примерная вместимость в бокс]]="","",IFERROR(IF(Таблица1[[#This Row],[Заказ, шт]]="","",L108/I108),0))</f>
        <v/>
      </c>
      <c r="K108" s="94">
        <v>7.8071999999999999</v>
      </c>
      <c r="L108" s="69"/>
      <c r="M108" s="92">
        <f>Таблица1[[#This Row],[Заказ, шт]]*Таблица1[[#This Row],[Цена , €]]</f>
        <v>0</v>
      </c>
      <c r="N108" s="90" t="str">
        <f>IF(Таблица1[[#This Row],[Заказ, шт]]="","",Таблица1[[#This Row],[Цена , €]]*$O$13*$M$8)</f>
        <v/>
      </c>
      <c r="O108" s="40"/>
    </row>
    <row r="109" spans="1:15">
      <c r="A109" s="37"/>
      <c r="B109" s="66" t="s">
        <v>837</v>
      </c>
      <c r="C109" s="67" t="s">
        <v>1095</v>
      </c>
      <c r="D109" s="66" t="s">
        <v>86</v>
      </c>
      <c r="E109" s="68">
        <v>10</v>
      </c>
      <c r="F109" s="68" t="s">
        <v>88</v>
      </c>
      <c r="G109" s="77"/>
      <c r="H109" s="77" t="str">
        <f>IF(Таблица1[[#This Row],[Вес/шт]]*Таблица1[[#This Row],[Заказ, шт]]=0,"",Таблица1[[#This Row],[Вес/шт]]*Таблица1[[#This Row],[Заказ, шт]])</f>
        <v/>
      </c>
      <c r="I109" s="78">
        <v>200</v>
      </c>
      <c r="J109" s="68" t="str">
        <f>IF(Таблица1[[#This Row],[Примерная вместимость в бокс]]="","",IFERROR(IF(Таблица1[[#This Row],[Заказ, шт]]="","",L109/I109),0))</f>
        <v/>
      </c>
      <c r="K109" s="94">
        <v>2.5446</v>
      </c>
      <c r="L109" s="69"/>
      <c r="M109" s="92">
        <f>Таблица1[[#This Row],[Заказ, шт]]*Таблица1[[#This Row],[Цена , €]]</f>
        <v>0</v>
      </c>
      <c r="N109" s="90" t="str">
        <f>IF(Таблица1[[#This Row],[Заказ, шт]]="","",Таблица1[[#This Row],[Цена , €]]*$O$13*$M$8)</f>
        <v/>
      </c>
      <c r="O109" s="40"/>
    </row>
    <row r="110" spans="1:15">
      <c r="A110" s="37"/>
      <c r="B110" s="66" t="s">
        <v>838</v>
      </c>
      <c r="C110" s="67" t="s">
        <v>1096</v>
      </c>
      <c r="D110" s="66" t="s">
        <v>98</v>
      </c>
      <c r="E110" s="68">
        <v>1</v>
      </c>
      <c r="F110" s="68" t="s">
        <v>169</v>
      </c>
      <c r="G110" s="77">
        <v>11</v>
      </c>
      <c r="H110" s="77" t="str">
        <f>IF(Таблица1[[#This Row],[Вес/шт]]*Таблица1[[#This Row],[Заказ, шт]]=0,"",Таблица1[[#This Row],[Вес/шт]]*Таблица1[[#This Row],[Заказ, шт]])</f>
        <v/>
      </c>
      <c r="I110" s="78"/>
      <c r="J110" s="68" t="str">
        <f>IF(Таблица1[[#This Row],[Примерная вместимость в бокс]]="","",IFERROR(IF(Таблица1[[#This Row],[Заказ, шт]]="","",L110/I110),0))</f>
        <v/>
      </c>
      <c r="K110" s="94">
        <v>10.409599999999999</v>
      </c>
      <c r="L110" s="69"/>
      <c r="M110" s="92">
        <f>Таблица1[[#This Row],[Заказ, шт]]*Таблица1[[#This Row],[Цена , €]]</f>
        <v>0</v>
      </c>
      <c r="N110" s="90" t="str">
        <f>IF(Таблица1[[#This Row],[Заказ, шт]]="","",Таблица1[[#This Row],[Цена , €]]*$O$13*$M$8)</f>
        <v/>
      </c>
      <c r="O110" s="40"/>
    </row>
    <row r="111" spans="1:15">
      <c r="A111" s="37"/>
      <c r="B111" s="66" t="s">
        <v>840</v>
      </c>
      <c r="C111" s="67" t="s">
        <v>1097</v>
      </c>
      <c r="D111" s="66" t="s">
        <v>86</v>
      </c>
      <c r="E111" s="68">
        <v>10</v>
      </c>
      <c r="F111" s="68" t="s">
        <v>88</v>
      </c>
      <c r="G111" s="77"/>
      <c r="H111" s="77" t="str">
        <f>IF(Таблица1[[#This Row],[Вес/шт]]*Таблица1[[#This Row],[Заказ, шт]]=0,"",Таблица1[[#This Row],[Вес/шт]]*Таблица1[[#This Row],[Заказ, шт]])</f>
        <v/>
      </c>
      <c r="I111" s="78">
        <v>200</v>
      </c>
      <c r="J111" s="68" t="str">
        <f>IF(Таблица1[[#This Row],[Примерная вместимость в бокс]]="","",IFERROR(IF(Таблица1[[#This Row],[Заказ, шт]]="","",L111/I111),0))</f>
        <v/>
      </c>
      <c r="K111" s="94">
        <v>3.1806999999999999</v>
      </c>
      <c r="L111" s="69"/>
      <c r="M111" s="92">
        <f>Таблица1[[#This Row],[Заказ, шт]]*Таблица1[[#This Row],[Цена , €]]</f>
        <v>0</v>
      </c>
      <c r="N111" s="90" t="str">
        <f>IF(Таблица1[[#This Row],[Заказ, шт]]="","",Таблица1[[#This Row],[Цена , €]]*$O$13*$M$8)</f>
        <v/>
      </c>
      <c r="O111" s="40"/>
    </row>
    <row r="112" spans="1:15" ht="12.75" customHeight="1">
      <c r="A112" s="37"/>
      <c r="B112" s="66" t="s">
        <v>839</v>
      </c>
      <c r="C112" s="67" t="s">
        <v>1098</v>
      </c>
      <c r="D112" s="66" t="s">
        <v>94</v>
      </c>
      <c r="E112" s="68">
        <v>1</v>
      </c>
      <c r="F112" s="68" t="s">
        <v>90</v>
      </c>
      <c r="G112" s="77"/>
      <c r="H112" s="77" t="str">
        <f>IF(Таблица1[[#This Row],[Вес/шт]]*Таблица1[[#This Row],[Заказ, шт]]=0,"",Таблица1[[#This Row],[Вес/шт]]*Таблица1[[#This Row],[Заказ, шт]])</f>
        <v/>
      </c>
      <c r="I112" s="78">
        <v>85</v>
      </c>
      <c r="J112" s="68" t="str">
        <f>IF(Таблица1[[#This Row],[Примерная вместимость в бокс]]="","",IFERROR(IF(Таблица1[[#This Row],[Заказ, шт]]="","",L112/I112),0))</f>
        <v/>
      </c>
      <c r="K112" s="94">
        <v>5.7831000000000001</v>
      </c>
      <c r="L112" s="69"/>
      <c r="M112" s="92">
        <f>Таблица1[[#This Row],[Заказ, шт]]*Таблица1[[#This Row],[Цена , €]]</f>
        <v>0</v>
      </c>
      <c r="N112" s="90" t="str">
        <f>IF(Таблица1[[#This Row],[Заказ, шт]]="","",Таблица1[[#This Row],[Цена , €]]*$O$13*$M$8)</f>
        <v/>
      </c>
      <c r="O112" s="40"/>
    </row>
    <row r="113" spans="1:15">
      <c r="A113" s="37"/>
      <c r="B113" s="66" t="s">
        <v>841</v>
      </c>
      <c r="C113" s="67" t="s">
        <v>1099</v>
      </c>
      <c r="D113" s="66" t="s">
        <v>94</v>
      </c>
      <c r="E113" s="68">
        <v>1</v>
      </c>
      <c r="F113" s="68" t="s">
        <v>159</v>
      </c>
      <c r="G113" s="77"/>
      <c r="H113" s="77" t="str">
        <f>IF(Таблица1[[#This Row],[Вес/шт]]*Таблица1[[#This Row],[Заказ, шт]]=0,"",Таблица1[[#This Row],[Вес/шт]]*Таблица1[[#This Row],[Заказ, шт]])</f>
        <v/>
      </c>
      <c r="I113" s="78">
        <v>85</v>
      </c>
      <c r="J113" s="68" t="str">
        <f>IF(Таблица1[[#This Row],[Примерная вместимость в бокс]]="","",IFERROR(IF(Таблица1[[#This Row],[Заказ, шт]]="","",L113/I113),0))</f>
        <v/>
      </c>
      <c r="K113" s="94">
        <v>5.7831000000000001</v>
      </c>
      <c r="L113" s="69"/>
      <c r="M113" s="92">
        <f>Таблица1[[#This Row],[Заказ, шт]]*Таблица1[[#This Row],[Цена , €]]</f>
        <v>0</v>
      </c>
      <c r="N113" s="90" t="str">
        <f>IF(Таблица1[[#This Row],[Заказ, шт]]="","",Таблица1[[#This Row],[Цена , €]]*$O$13*$M$8)</f>
        <v/>
      </c>
      <c r="O113" s="40"/>
    </row>
    <row r="114" spans="1:15">
      <c r="A114" s="37"/>
      <c r="B114" s="66" t="s">
        <v>843</v>
      </c>
      <c r="C114" s="67" t="s">
        <v>1100</v>
      </c>
      <c r="D114" s="66" t="s">
        <v>86</v>
      </c>
      <c r="E114" s="68">
        <v>10</v>
      </c>
      <c r="F114" s="68" t="s">
        <v>88</v>
      </c>
      <c r="G114" s="77"/>
      <c r="H114" s="77" t="str">
        <f>IF(Таблица1[[#This Row],[Вес/шт]]*Таблица1[[#This Row],[Заказ, шт]]=0,"",Таблица1[[#This Row],[Вес/шт]]*Таблица1[[#This Row],[Заказ, шт]])</f>
        <v/>
      </c>
      <c r="I114" s="78">
        <v>200</v>
      </c>
      <c r="J114" s="68" t="str">
        <f>IF(Таблица1[[#This Row],[Примерная вместимость в бокс]]="","",IFERROR(IF(Таблица1[[#This Row],[Заказ, шт]]="","",L114/I114),0))</f>
        <v/>
      </c>
      <c r="K114" s="94">
        <v>3.1806999999999999</v>
      </c>
      <c r="L114" s="69"/>
      <c r="M114" s="92">
        <f>Таблица1[[#This Row],[Заказ, шт]]*Таблица1[[#This Row],[Цена , €]]</f>
        <v>0</v>
      </c>
      <c r="N114" s="90" t="str">
        <f>IF(Таблица1[[#This Row],[Заказ, шт]]="","",Таблица1[[#This Row],[Цена , €]]*$O$13*$M$8)</f>
        <v/>
      </c>
      <c r="O114" s="40"/>
    </row>
    <row r="115" spans="1:15" ht="13.5" customHeight="1">
      <c r="A115" s="37"/>
      <c r="B115" s="66" t="s">
        <v>842</v>
      </c>
      <c r="C115" s="67" t="s">
        <v>1101</v>
      </c>
      <c r="D115" s="66" t="s">
        <v>94</v>
      </c>
      <c r="E115" s="68">
        <v>1</v>
      </c>
      <c r="F115" s="68" t="s">
        <v>88</v>
      </c>
      <c r="G115" s="77"/>
      <c r="H115" s="77" t="str">
        <f>IF(Таблица1[[#This Row],[Вес/шт]]*Таблица1[[#This Row],[Заказ, шт]]=0,"",Таблица1[[#This Row],[Вес/шт]]*Таблица1[[#This Row],[Заказ, шт]])</f>
        <v/>
      </c>
      <c r="I115" s="78">
        <v>85</v>
      </c>
      <c r="J115" s="68" t="str">
        <f>IF(Таблица1[[#This Row],[Примерная вместимость в бокс]]="","",IFERROR(IF(Таблица1[[#This Row],[Заказ, шт]]="","",L115/I115),0))</f>
        <v/>
      </c>
      <c r="K115" s="94">
        <v>5.7831000000000001</v>
      </c>
      <c r="L115" s="69"/>
      <c r="M115" s="92">
        <f>Таблица1[[#This Row],[Заказ, шт]]*Таблица1[[#This Row],[Цена , €]]</f>
        <v>0</v>
      </c>
      <c r="N115" s="90" t="str">
        <f>IF(Таблица1[[#This Row],[Заказ, шт]]="","",Таблица1[[#This Row],[Цена , €]]*$O$13*$M$8)</f>
        <v/>
      </c>
      <c r="O115" s="40"/>
    </row>
    <row r="116" spans="1:15">
      <c r="A116" s="37"/>
      <c r="B116" s="66" t="s">
        <v>343</v>
      </c>
      <c r="C116" s="67" t="s">
        <v>1102</v>
      </c>
      <c r="D116" s="66" t="s">
        <v>86</v>
      </c>
      <c r="E116" s="68">
        <v>10</v>
      </c>
      <c r="F116" s="68" t="s">
        <v>881</v>
      </c>
      <c r="G116" s="77"/>
      <c r="H116" s="77" t="str">
        <f>IF(Таблица1[[#This Row],[Вес/шт]]*Таблица1[[#This Row],[Заказ, шт]]=0,"",Таблица1[[#This Row],[Вес/шт]]*Таблица1[[#This Row],[Заказ, шт]])</f>
        <v/>
      </c>
      <c r="I116" s="78">
        <v>200</v>
      </c>
      <c r="J116" s="68" t="str">
        <f>IF(Таблица1[[#This Row],[Примерная вместимость в бокс]]="","",IFERROR(IF(Таблица1[[#This Row],[Заказ, шт]]="","",L116/I116),0))</f>
        <v/>
      </c>
      <c r="K116" s="94">
        <v>3.0072000000000001</v>
      </c>
      <c r="L116" s="69"/>
      <c r="M116" s="92">
        <f>Таблица1[[#This Row],[Заказ, шт]]*Таблица1[[#This Row],[Цена , €]]</f>
        <v>0</v>
      </c>
      <c r="N116" s="90" t="str">
        <f>IF(Таблица1[[#This Row],[Заказ, шт]]="","",Таблица1[[#This Row],[Цена , €]]*$O$13*$M$8)</f>
        <v/>
      </c>
      <c r="O116" s="40"/>
    </row>
    <row r="117" spans="1:15">
      <c r="A117" s="37"/>
      <c r="B117" s="66" t="s">
        <v>344</v>
      </c>
      <c r="C117" s="67" t="s">
        <v>1103</v>
      </c>
      <c r="D117" s="66" t="s">
        <v>86</v>
      </c>
      <c r="E117" s="68">
        <v>10</v>
      </c>
      <c r="F117" s="68" t="s">
        <v>199</v>
      </c>
      <c r="G117" s="77"/>
      <c r="H117" s="77" t="str">
        <f>IF(Таблица1[[#This Row],[Вес/шт]]*Таблица1[[#This Row],[Заказ, шт]]=0,"",Таблица1[[#This Row],[Вес/шт]]*Таблица1[[#This Row],[Заказ, шт]])</f>
        <v/>
      </c>
      <c r="I117" s="78">
        <v>200</v>
      </c>
      <c r="J117" s="68" t="str">
        <f>IF(Таблица1[[#This Row],[Примерная вместимость в бокс]]="","",IFERROR(IF(Таблица1[[#This Row],[Заказ, шт]]="","",L117/I117),0))</f>
        <v/>
      </c>
      <c r="K117" s="94">
        <v>3.0072000000000001</v>
      </c>
      <c r="L117" s="69"/>
      <c r="M117" s="92">
        <f>Таблица1[[#This Row],[Заказ, шт]]*Таблица1[[#This Row],[Цена , €]]</f>
        <v>0</v>
      </c>
      <c r="N117" s="90" t="str">
        <f>IF(Таблица1[[#This Row],[Заказ, шт]]="","",Таблица1[[#This Row],[Цена , €]]*$O$13*$M$8)</f>
        <v/>
      </c>
      <c r="O117" s="40"/>
    </row>
    <row r="118" spans="1:15" ht="13.5" customHeight="1">
      <c r="A118" s="37"/>
      <c r="B118" s="66" t="s">
        <v>830</v>
      </c>
      <c r="C118" s="67" t="s">
        <v>1104</v>
      </c>
      <c r="D118" s="66" t="s">
        <v>852</v>
      </c>
      <c r="E118" s="68">
        <v>10</v>
      </c>
      <c r="F118" s="68" t="s">
        <v>228</v>
      </c>
      <c r="G118" s="77"/>
      <c r="H118" s="77" t="str">
        <f>IF(Таблица1[[#This Row],[Вес/шт]]*Таблица1[[#This Row],[Заказ, шт]]=0,"",Таблица1[[#This Row],[Вес/шт]]*Таблица1[[#This Row],[Заказ, шт]])</f>
        <v/>
      </c>
      <c r="I118" s="78">
        <v>200</v>
      </c>
      <c r="J118" s="68" t="str">
        <f>IF(Таблица1[[#This Row],[Примерная вместимость в бокс]]="","",IFERROR(IF(Таблица1[[#This Row],[Заказ, шт]]="","",L118/I118),0))</f>
        <v/>
      </c>
      <c r="K118" s="94">
        <v>9.2530000000000001</v>
      </c>
      <c r="L118" s="69"/>
      <c r="M118" s="92">
        <f>Таблица1[[#This Row],[Заказ, шт]]*Таблица1[[#This Row],[Цена , €]]</f>
        <v>0</v>
      </c>
      <c r="N118" s="90" t="str">
        <f>IF(Таблица1[[#This Row],[Заказ, шт]]="","",Таблица1[[#This Row],[Цена , €]]*$O$13*$M$8)</f>
        <v/>
      </c>
      <c r="O118" s="40"/>
    </row>
    <row r="119" spans="1:15">
      <c r="B119" s="66" t="s">
        <v>567</v>
      </c>
      <c r="C119" s="67" t="s">
        <v>1105</v>
      </c>
      <c r="D119" s="66" t="s">
        <v>852</v>
      </c>
      <c r="E119" s="68">
        <v>10</v>
      </c>
      <c r="F119" s="68" t="s">
        <v>99</v>
      </c>
      <c r="G119" s="77"/>
      <c r="H119" s="77" t="str">
        <f>IF(Таблица1[[#This Row],[Вес/шт]]*Таблица1[[#This Row],[Заказ, шт]]=0,"",Таблица1[[#This Row],[Вес/шт]]*Таблица1[[#This Row],[Заказ, шт]])</f>
        <v/>
      </c>
      <c r="I119" s="78">
        <v>200</v>
      </c>
      <c r="J119" s="68" t="str">
        <f>IF(Таблица1[[#This Row],[Примерная вместимость в бокс]]="","",IFERROR(IF(Таблица1[[#This Row],[Заказ, шт]]="","",L119/I119),0))</f>
        <v/>
      </c>
      <c r="K119" s="94">
        <v>9.7157</v>
      </c>
      <c r="L119" s="69"/>
      <c r="M119" s="92">
        <f>Таблица1[[#This Row],[Заказ, шт]]*Таблица1[[#This Row],[Цена , €]]</f>
        <v>0</v>
      </c>
      <c r="N119" s="90" t="str">
        <f>IF(Таблица1[[#This Row],[Заказ, шт]]="","",Таблица1[[#This Row],[Цена , €]]*$O$13*$M$8)</f>
        <v/>
      </c>
      <c r="O119" s="40"/>
    </row>
    <row r="120" spans="1:15">
      <c r="B120" s="66" t="s">
        <v>227</v>
      </c>
      <c r="C120" s="67" t="s">
        <v>1106</v>
      </c>
      <c r="D120" s="66" t="s">
        <v>852</v>
      </c>
      <c r="E120" s="68">
        <v>10</v>
      </c>
      <c r="F120" s="68" t="s">
        <v>228</v>
      </c>
      <c r="G120" s="77"/>
      <c r="H120" s="77" t="str">
        <f>IF(Таблица1[[#This Row],[Вес/шт]]*Таблица1[[#This Row],[Заказ, шт]]=0,"",Таблица1[[#This Row],[Вес/шт]]*Таблица1[[#This Row],[Заказ, шт]])</f>
        <v/>
      </c>
      <c r="I120" s="78">
        <v>200</v>
      </c>
      <c r="J120" s="68" t="str">
        <f>IF(Таблица1[[#This Row],[Примерная вместимость в бокс]]="","",IFERROR(IF(Таблица1[[#This Row],[Заказ, шт]]="","",L120/I120),0))</f>
        <v/>
      </c>
      <c r="K120" s="94">
        <v>6.9398</v>
      </c>
      <c r="L120" s="69"/>
      <c r="M120" s="92">
        <f>Таблица1[[#This Row],[Заказ, шт]]*Таблица1[[#This Row],[Цена , €]]</f>
        <v>0</v>
      </c>
      <c r="N120" s="90" t="str">
        <f>IF(Таблица1[[#This Row],[Заказ, шт]]="","",Таблица1[[#This Row],[Цена , €]]*$O$13*$M$8)</f>
        <v/>
      </c>
      <c r="O120" s="40"/>
    </row>
    <row r="121" spans="1:15">
      <c r="B121" s="66" t="s">
        <v>229</v>
      </c>
      <c r="C121" s="67" t="s">
        <v>1107</v>
      </c>
      <c r="D121" s="66" t="s">
        <v>852</v>
      </c>
      <c r="E121" s="68">
        <v>10</v>
      </c>
      <c r="F121" s="68" t="s">
        <v>228</v>
      </c>
      <c r="G121" s="77"/>
      <c r="H121" s="77" t="str">
        <f>IF(Таблица1[[#This Row],[Вес/шт]]*Таблица1[[#This Row],[Заказ, шт]]=0,"",Таблица1[[#This Row],[Вес/шт]]*Таблица1[[#This Row],[Заказ, шт]])</f>
        <v/>
      </c>
      <c r="I121" s="78">
        <v>200</v>
      </c>
      <c r="J121" s="68" t="str">
        <f>IF(Таблица1[[#This Row],[Примерная вместимость в бокс]]="","",IFERROR(IF(Таблица1[[#This Row],[Заказ, шт]]="","",L121/I121),0))</f>
        <v/>
      </c>
      <c r="K121" s="94">
        <v>8.3277000000000001</v>
      </c>
      <c r="L121" s="69"/>
      <c r="M121" s="92">
        <f>Таблица1[[#This Row],[Заказ, шт]]*Таблица1[[#This Row],[Цена , €]]</f>
        <v>0</v>
      </c>
      <c r="N121" s="90" t="str">
        <f>IF(Таблица1[[#This Row],[Заказ, шт]]="","",Таблица1[[#This Row],[Цена , €]]*$O$13*$M$8)</f>
        <v/>
      </c>
      <c r="O121" s="40"/>
    </row>
    <row r="122" spans="1:15">
      <c r="B122" s="66" t="s">
        <v>566</v>
      </c>
      <c r="C122" s="67" t="s">
        <v>1108</v>
      </c>
      <c r="D122" s="66" t="s">
        <v>852</v>
      </c>
      <c r="E122" s="68">
        <v>10</v>
      </c>
      <c r="F122" s="68" t="s">
        <v>228</v>
      </c>
      <c r="G122" s="77"/>
      <c r="H122" s="77" t="str">
        <f>IF(Таблица1[[#This Row],[Вес/шт]]*Таблица1[[#This Row],[Заказ, шт]]=0,"",Таблица1[[#This Row],[Вес/шт]]*Таблица1[[#This Row],[Заказ, шт]])</f>
        <v/>
      </c>
      <c r="I122" s="78">
        <v>200</v>
      </c>
      <c r="J122" s="68" t="str">
        <f>IF(Таблица1[[#This Row],[Примерная вместимость в бокс]]="","",IFERROR(IF(Таблица1[[#This Row],[Заказ, шт]]="","",L122/I122),0))</f>
        <v/>
      </c>
      <c r="K122" s="94">
        <v>7.1711</v>
      </c>
      <c r="L122" s="69"/>
      <c r="M122" s="92">
        <f>Таблица1[[#This Row],[Заказ, шт]]*Таблица1[[#This Row],[Цена , €]]</f>
        <v>0</v>
      </c>
      <c r="N122" s="90" t="str">
        <f>IF(Таблица1[[#This Row],[Заказ, шт]]="","",Таблица1[[#This Row],[Цена , €]]*$O$13*$M$8)</f>
        <v/>
      </c>
      <c r="O122" s="40"/>
    </row>
    <row r="123" spans="1:15">
      <c r="A123" s="37"/>
      <c r="B123" s="66" t="s">
        <v>845</v>
      </c>
      <c r="C123" s="67" t="s">
        <v>1109</v>
      </c>
      <c r="D123" s="66" t="s">
        <v>852</v>
      </c>
      <c r="E123" s="68">
        <v>10</v>
      </c>
      <c r="F123" s="68" t="s">
        <v>228</v>
      </c>
      <c r="G123" s="77"/>
      <c r="H123" s="77" t="str">
        <f>IF(Таблица1[[#This Row],[Вес/шт]]*Таблица1[[#This Row],[Заказ, шт]]=0,"",Таблица1[[#This Row],[Вес/шт]]*Таблица1[[#This Row],[Заказ, шт]])</f>
        <v/>
      </c>
      <c r="I123" s="78">
        <v>200</v>
      </c>
      <c r="J123" s="68" t="str">
        <f>IF(Таблица1[[#This Row],[Примерная вместимость в бокс]]="","",IFERROR(IF(Таблица1[[#This Row],[Заказ, шт]]="","",L123/I123),0))</f>
        <v/>
      </c>
      <c r="K123" s="94">
        <v>13.185499999999999</v>
      </c>
      <c r="L123" s="69"/>
      <c r="M123" s="92">
        <f>Таблица1[[#This Row],[Заказ, шт]]*Таблица1[[#This Row],[Цена , €]]</f>
        <v>0</v>
      </c>
      <c r="N123" s="90" t="str">
        <f>IF(Таблица1[[#This Row],[Заказ, шт]]="","",Таблица1[[#This Row],[Цена , €]]*$O$13*$M$8)</f>
        <v/>
      </c>
      <c r="O123" s="40"/>
    </row>
    <row r="124" spans="1:15" ht="13.5" customHeight="1">
      <c r="B124" s="66" t="s">
        <v>689</v>
      </c>
      <c r="C124" s="67" t="s">
        <v>1110</v>
      </c>
      <c r="D124" s="66" t="s">
        <v>861</v>
      </c>
      <c r="E124" s="68">
        <v>1</v>
      </c>
      <c r="F124" s="68" t="s">
        <v>947</v>
      </c>
      <c r="G124" s="77">
        <v>28</v>
      </c>
      <c r="H124" s="77" t="str">
        <f>IF(Таблица1[[#This Row],[Вес/шт]]*Таблица1[[#This Row],[Заказ, шт]]=0,"",Таблица1[[#This Row],[Вес/шт]]*Таблица1[[#This Row],[Заказ, шт]])</f>
        <v/>
      </c>
      <c r="I124" s="78"/>
      <c r="J124" s="68" t="str">
        <f>IF(Таблица1[[#This Row],[Примерная вместимость в бокс]]="","",IFERROR(IF(Таблица1[[#This Row],[Заказ, шт]]="","",L124/I124),0))</f>
        <v/>
      </c>
      <c r="K124" s="94">
        <v>80.963899999999995</v>
      </c>
      <c r="L124" s="69"/>
      <c r="M124" s="92">
        <f>Таблица1[[#This Row],[Заказ, шт]]*Таблица1[[#This Row],[Цена , €]]</f>
        <v>0</v>
      </c>
      <c r="N124" s="90" t="str">
        <f>IF(Таблица1[[#This Row],[Заказ, шт]]="","",Таблица1[[#This Row],[Цена , €]]*$O$13*$M$8)</f>
        <v/>
      </c>
      <c r="O124" s="40"/>
    </row>
    <row r="125" spans="1:15">
      <c r="B125" s="66" t="s">
        <v>696</v>
      </c>
      <c r="C125" s="67" t="s">
        <v>1111</v>
      </c>
      <c r="D125" s="66" t="s">
        <v>98</v>
      </c>
      <c r="E125" s="68">
        <v>1</v>
      </c>
      <c r="F125" s="68" t="s">
        <v>245</v>
      </c>
      <c r="G125" s="77">
        <v>11</v>
      </c>
      <c r="H125" s="77" t="str">
        <f>IF(Таблица1[[#This Row],[Вес/шт]]*Таблица1[[#This Row],[Заказ, шт]]=0,"",Таблица1[[#This Row],[Вес/шт]]*Таблица1[[#This Row],[Заказ, шт]])</f>
        <v/>
      </c>
      <c r="I125" s="78"/>
      <c r="J125" s="68" t="str">
        <f>IF(Таблица1[[#This Row],[Примерная вместимость в бокс]]="","",IFERROR(IF(Таблица1[[#This Row],[Заказ, шт]]="","",L125/I125),0))</f>
        <v/>
      </c>
      <c r="K125" s="94">
        <v>55.518099999999997</v>
      </c>
      <c r="L125" s="69"/>
      <c r="M125" s="92">
        <f>Таблица1[[#This Row],[Заказ, шт]]*Таблица1[[#This Row],[Цена , €]]</f>
        <v>0</v>
      </c>
      <c r="N125" s="90" t="str">
        <f>IF(Таблица1[[#This Row],[Заказ, шт]]="","",Таблица1[[#This Row],[Цена , €]]*$O$13*$M$8)</f>
        <v/>
      </c>
      <c r="O125" s="40"/>
    </row>
    <row r="126" spans="1:15">
      <c r="B126" s="66" t="s">
        <v>698</v>
      </c>
      <c r="C126" s="67" t="s">
        <v>1112</v>
      </c>
      <c r="D126" s="66" t="s">
        <v>170</v>
      </c>
      <c r="E126" s="68">
        <v>1</v>
      </c>
      <c r="F126" s="68" t="s">
        <v>954</v>
      </c>
      <c r="G126" s="77">
        <v>25</v>
      </c>
      <c r="H126" s="77" t="str">
        <f>IF(Таблица1[[#This Row],[Вес/шт]]*Таблица1[[#This Row],[Заказ, шт]]=0,"",Таблица1[[#This Row],[Вес/шт]]*Таблица1[[#This Row],[Заказ, шт]])</f>
        <v/>
      </c>
      <c r="I126" s="78"/>
      <c r="J126" s="68" t="str">
        <f>IF(Таблица1[[#This Row],[Примерная вместимость в бокс]]="","",IFERROR(IF(Таблица1[[#This Row],[Заказ, шт]]="","",L126/I126),0))</f>
        <v/>
      </c>
      <c r="K126" s="94">
        <v>97.156599999999997</v>
      </c>
      <c r="L126" s="69"/>
      <c r="M126" s="92">
        <f>Таблица1[[#This Row],[Заказ, шт]]*Таблица1[[#This Row],[Цена , €]]</f>
        <v>0</v>
      </c>
      <c r="N126" s="90" t="str">
        <f>IF(Таблица1[[#This Row],[Заказ, шт]]="","",Таблица1[[#This Row],[Цена , €]]*$O$13*$M$8)</f>
        <v/>
      </c>
      <c r="O126" s="40"/>
    </row>
    <row r="127" spans="1:15">
      <c r="B127" s="66" t="s">
        <v>695</v>
      </c>
      <c r="C127" s="67" t="s">
        <v>1113</v>
      </c>
      <c r="D127" s="66" t="s">
        <v>146</v>
      </c>
      <c r="E127" s="68">
        <v>1</v>
      </c>
      <c r="F127" s="68" t="s">
        <v>149</v>
      </c>
      <c r="G127" s="77">
        <v>3.5</v>
      </c>
      <c r="H127" s="77" t="str">
        <f>IF(Таблица1[[#This Row],[Вес/шт]]*Таблица1[[#This Row],[Заказ, шт]]=0,"",Таблица1[[#This Row],[Вес/шт]]*Таблица1[[#This Row],[Заказ, шт]])</f>
        <v/>
      </c>
      <c r="I127" s="78"/>
      <c r="J127" s="68" t="str">
        <f>IF(Таблица1[[#This Row],[Примерная вместимость в бокс]]="","",IFERROR(IF(Таблица1[[#This Row],[Заказ, шт]]="","",L127/I127),0))</f>
        <v/>
      </c>
      <c r="K127" s="94">
        <v>21.975899999999999</v>
      </c>
      <c r="L127" s="69"/>
      <c r="M127" s="92">
        <f>Таблица1[[#This Row],[Заказ, шт]]*Таблица1[[#This Row],[Цена , €]]</f>
        <v>0</v>
      </c>
      <c r="N127" s="90" t="str">
        <f>IF(Таблица1[[#This Row],[Заказ, шт]]="","",Таблица1[[#This Row],[Цена , €]]*$O$13*$M$8)</f>
        <v/>
      </c>
      <c r="O127" s="40"/>
    </row>
    <row r="128" spans="1:15">
      <c r="B128" s="66" t="s">
        <v>697</v>
      </c>
      <c r="C128" s="67" t="s">
        <v>1114</v>
      </c>
      <c r="D128" s="66" t="s">
        <v>146</v>
      </c>
      <c r="E128" s="68">
        <v>1</v>
      </c>
      <c r="F128" s="68" t="s">
        <v>953</v>
      </c>
      <c r="G128" s="77">
        <v>3.5</v>
      </c>
      <c r="H128" s="77" t="str">
        <f>IF(Таблица1[[#This Row],[Вес/шт]]*Таблица1[[#This Row],[Заказ, шт]]=0,"",Таблица1[[#This Row],[Вес/шт]]*Таблица1[[#This Row],[Заказ, шт]])</f>
        <v/>
      </c>
      <c r="I128" s="78"/>
      <c r="J128" s="68" t="str">
        <f>IF(Таблица1[[#This Row],[Примерная вместимость в бокс]]="","",IFERROR(IF(Таблица1[[#This Row],[Заказ, шт]]="","",L128/I128),0))</f>
        <v/>
      </c>
      <c r="K128" s="94">
        <v>13.8795</v>
      </c>
      <c r="L128" s="69"/>
      <c r="M128" s="92">
        <f>Таблица1[[#This Row],[Заказ, шт]]*Таблица1[[#This Row],[Цена , €]]</f>
        <v>0</v>
      </c>
      <c r="N128" s="90" t="str">
        <f>IF(Таблица1[[#This Row],[Заказ, шт]]="","",Таблица1[[#This Row],[Цена , €]]*$O$13*$M$8)</f>
        <v/>
      </c>
      <c r="O128" s="40"/>
    </row>
    <row r="129" spans="1:15" ht="12.75" customHeight="1">
      <c r="B129" s="66" t="s">
        <v>694</v>
      </c>
      <c r="C129" s="67" t="s">
        <v>1115</v>
      </c>
      <c r="D129" s="66" t="s">
        <v>100</v>
      </c>
      <c r="E129" s="68">
        <v>1</v>
      </c>
      <c r="F129" s="68" t="s">
        <v>952</v>
      </c>
      <c r="G129" s="77">
        <v>6</v>
      </c>
      <c r="H129" s="77" t="str">
        <f>IF(Таблица1[[#This Row],[Вес/шт]]*Таблица1[[#This Row],[Заказ, шт]]=0,"",Таблица1[[#This Row],[Вес/шт]]*Таблица1[[#This Row],[Заказ, шт]])</f>
        <v/>
      </c>
      <c r="I129" s="78"/>
      <c r="J129" s="68" t="str">
        <f>IF(Таблица1[[#This Row],[Примерная вместимость в бокс]]="","",IFERROR(IF(Таблица1[[#This Row],[Заказ, шт]]="","",L129/I129),0))</f>
        <v/>
      </c>
      <c r="K129" s="94">
        <v>26.602399999999999</v>
      </c>
      <c r="L129" s="69"/>
      <c r="M129" s="92">
        <f>Таблица1[[#This Row],[Заказ, шт]]*Таблица1[[#This Row],[Цена , €]]</f>
        <v>0</v>
      </c>
      <c r="N129" s="90" t="str">
        <f>IF(Таблица1[[#This Row],[Заказ, шт]]="","",Таблица1[[#This Row],[Цена , €]]*$O$13*$M$8)</f>
        <v/>
      </c>
      <c r="O129" s="40"/>
    </row>
    <row r="130" spans="1:15">
      <c r="B130" s="66" t="s">
        <v>699</v>
      </c>
      <c r="C130" s="67" t="s">
        <v>1116</v>
      </c>
      <c r="D130" s="66" t="s">
        <v>179</v>
      </c>
      <c r="E130" s="68">
        <v>1</v>
      </c>
      <c r="F130" s="68" t="s">
        <v>955</v>
      </c>
      <c r="G130" s="77">
        <v>8</v>
      </c>
      <c r="H130" s="77" t="str">
        <f>IF(Таблица1[[#This Row],[Вес/шт]]*Таблица1[[#This Row],[Заказ, шт]]=0,"",Таблица1[[#This Row],[Вес/шт]]*Таблица1[[#This Row],[Заказ, шт]])</f>
        <v/>
      </c>
      <c r="I130" s="78"/>
      <c r="J130" s="68" t="str">
        <f>IF(Таблица1[[#This Row],[Примерная вместимость в бокс]]="","",IFERROR(IF(Таблица1[[#This Row],[Заказ, шт]]="","",L130/I130),0))</f>
        <v/>
      </c>
      <c r="K130" s="94">
        <v>53.204799999999999</v>
      </c>
      <c r="L130" s="69"/>
      <c r="M130" s="92">
        <f>Таблица1[[#This Row],[Заказ, шт]]*Таблица1[[#This Row],[Цена , €]]</f>
        <v>0</v>
      </c>
      <c r="N130" s="90" t="str">
        <f>IF(Таблица1[[#This Row],[Заказ, шт]]="","",Таблица1[[#This Row],[Цена , €]]*$O$13*$M$8)</f>
        <v/>
      </c>
      <c r="O130" s="40"/>
    </row>
    <row r="131" spans="1:15">
      <c r="B131" s="71" t="s">
        <v>996</v>
      </c>
      <c r="C131" s="67" t="s">
        <v>1117</v>
      </c>
      <c r="D131" s="66" t="s">
        <v>156</v>
      </c>
      <c r="E131" s="68">
        <v>1</v>
      </c>
      <c r="F131" s="68" t="s">
        <v>970</v>
      </c>
      <c r="G131" s="77">
        <v>35</v>
      </c>
      <c r="H131" s="77" t="str">
        <f>IF(Таблица1[[#This Row],[Вес/шт]]*Таблица1[[#This Row],[Заказ, шт]]=0,"",Таблица1[[#This Row],[Вес/шт]]*Таблица1[[#This Row],[Заказ, шт]])</f>
        <v/>
      </c>
      <c r="I131" s="78"/>
      <c r="J131" s="68" t="str">
        <f>IF(Таблица1[[#This Row],[Примерная вместимость в бокс]]="","",IFERROR(IF(Таблица1[[#This Row],[Заказ, шт]]="","",L131/I131),0))</f>
        <v/>
      </c>
      <c r="K131" s="94">
        <v>74.024100000000004</v>
      </c>
      <c r="L131" s="69"/>
      <c r="M131" s="92">
        <f>Таблица1[[#This Row],[Заказ, шт]]*Таблица1[[#This Row],[Цена , €]]</f>
        <v>0</v>
      </c>
      <c r="N131" s="90" t="str">
        <f>IF(Таблица1[[#This Row],[Заказ, шт]]="","",Таблица1[[#This Row],[Цена , €]]*$O$13*$M$8)</f>
        <v/>
      </c>
      <c r="O131" s="40"/>
    </row>
    <row r="132" spans="1:15">
      <c r="B132" s="66" t="s">
        <v>282</v>
      </c>
      <c r="C132" s="67" t="s">
        <v>1118</v>
      </c>
      <c r="D132" s="66" t="s">
        <v>86</v>
      </c>
      <c r="E132" s="68">
        <v>10</v>
      </c>
      <c r="F132" s="68" t="s">
        <v>130</v>
      </c>
      <c r="G132" s="77"/>
      <c r="H132" s="77" t="str">
        <f>IF(Таблица1[[#This Row],[Вес/шт]]*Таблица1[[#This Row],[Заказ, шт]]=0,"",Таблица1[[#This Row],[Вес/шт]]*Таблица1[[#This Row],[Заказ, шт]])</f>
        <v/>
      </c>
      <c r="I132" s="78">
        <v>200</v>
      </c>
      <c r="J132" s="68" t="str">
        <f>IF(Таблица1[[#This Row],[Примерная вместимость в бокс]]="","",IFERROR(IF(Таблица1[[#This Row],[Заказ, шт]]="","",L132/I132),0))</f>
        <v/>
      </c>
      <c r="K132" s="94">
        <v>4.6265000000000001</v>
      </c>
      <c r="L132" s="69"/>
      <c r="M132" s="92">
        <f>Таблица1[[#This Row],[Заказ, шт]]*Таблица1[[#This Row],[Цена , €]]</f>
        <v>0</v>
      </c>
      <c r="N132" s="90" t="str">
        <f>IF(Таблица1[[#This Row],[Заказ, шт]]="","",Таблица1[[#This Row],[Цена , €]]*$O$13*$M$8)</f>
        <v/>
      </c>
      <c r="O132" s="40"/>
    </row>
    <row r="133" spans="1:15">
      <c r="B133" s="66" t="s">
        <v>283</v>
      </c>
      <c r="C133" s="67" t="s">
        <v>1119</v>
      </c>
      <c r="D133" s="66" t="s">
        <v>86</v>
      </c>
      <c r="E133" s="68">
        <v>10</v>
      </c>
      <c r="F133" s="68" t="s">
        <v>130</v>
      </c>
      <c r="G133" s="77"/>
      <c r="H133" s="77" t="str">
        <f>IF(Таблица1[[#This Row],[Вес/шт]]*Таблица1[[#This Row],[Заказ, шт]]=0,"",Таблица1[[#This Row],[Вес/шт]]*Таблица1[[#This Row],[Заказ, шт]])</f>
        <v/>
      </c>
      <c r="I133" s="78">
        <v>200</v>
      </c>
      <c r="J133" s="68" t="str">
        <f>IF(Таблица1[[#This Row],[Примерная вместимость в бокс]]="","",IFERROR(IF(Таблица1[[#This Row],[Заказ, шт]]="","",L133/I133),0))</f>
        <v/>
      </c>
      <c r="K133" s="94">
        <v>4.6265000000000001</v>
      </c>
      <c r="L133" s="69"/>
      <c r="M133" s="92">
        <f>Таблица1[[#This Row],[Заказ, шт]]*Таблица1[[#This Row],[Цена , €]]</f>
        <v>0</v>
      </c>
      <c r="N133" s="90" t="str">
        <f>IF(Таблица1[[#This Row],[Заказ, шт]]="","",Таблица1[[#This Row],[Цена , €]]*$O$13*$M$8)</f>
        <v/>
      </c>
      <c r="O133" s="40"/>
    </row>
    <row r="134" spans="1:15">
      <c r="A134" s="37"/>
      <c r="B134" s="66" t="s">
        <v>413</v>
      </c>
      <c r="C134" s="67" t="s">
        <v>1120</v>
      </c>
      <c r="D134" s="66" t="s">
        <v>86</v>
      </c>
      <c r="E134" s="68">
        <v>10</v>
      </c>
      <c r="F134" s="68" t="s">
        <v>130</v>
      </c>
      <c r="G134" s="77"/>
      <c r="H134" s="77" t="str">
        <f>IF(Таблица1[[#This Row],[Вес/шт]]*Таблица1[[#This Row],[Заказ, шт]]=0,"",Таблица1[[#This Row],[Вес/шт]]*Таблица1[[#This Row],[Заказ, шт]])</f>
        <v/>
      </c>
      <c r="I134" s="78">
        <v>200</v>
      </c>
      <c r="J134" s="68" t="str">
        <f>IF(Таблица1[[#This Row],[Примерная вместимость в бокс]]="","",IFERROR(IF(Таблица1[[#This Row],[Заказ, шт]]="","",L134/I134),0))</f>
        <v/>
      </c>
      <c r="K134" s="94">
        <v>4.6265000000000001</v>
      </c>
      <c r="L134" s="69"/>
      <c r="M134" s="92">
        <f>Таблица1[[#This Row],[Заказ, шт]]*Таблица1[[#This Row],[Цена , €]]</f>
        <v>0</v>
      </c>
      <c r="N134" s="90" t="str">
        <f>IF(Таблица1[[#This Row],[Заказ, шт]]="","",Таблица1[[#This Row],[Цена , €]]*$O$13*$M$8)</f>
        <v/>
      </c>
      <c r="O134" s="40"/>
    </row>
    <row r="135" spans="1:15">
      <c r="B135" s="66" t="s">
        <v>414</v>
      </c>
      <c r="C135" s="67" t="s">
        <v>1121</v>
      </c>
      <c r="D135" s="66" t="s">
        <v>86</v>
      </c>
      <c r="E135" s="68">
        <v>10</v>
      </c>
      <c r="F135" s="68" t="s">
        <v>130</v>
      </c>
      <c r="G135" s="77"/>
      <c r="H135" s="77" t="str">
        <f>IF(Таблица1[[#This Row],[Вес/шт]]*Таблица1[[#This Row],[Заказ, шт]]=0,"",Таблица1[[#This Row],[Вес/шт]]*Таблица1[[#This Row],[Заказ, шт]])</f>
        <v/>
      </c>
      <c r="I135" s="78">
        <v>200</v>
      </c>
      <c r="J135" s="68" t="str">
        <f>IF(Таблица1[[#This Row],[Примерная вместимость в бокс]]="","",IFERROR(IF(Таблица1[[#This Row],[Заказ, шт]]="","",L135/I135),0))</f>
        <v/>
      </c>
      <c r="K135" s="94">
        <v>4.6265000000000001</v>
      </c>
      <c r="L135" s="69"/>
      <c r="M135" s="92">
        <f>Таблица1[[#This Row],[Заказ, шт]]*Таблица1[[#This Row],[Цена , €]]</f>
        <v>0</v>
      </c>
      <c r="N135" s="90" t="str">
        <f>IF(Таблица1[[#This Row],[Заказ, шт]]="","",Таблица1[[#This Row],[Цена , €]]*$O$13*$M$8)</f>
        <v/>
      </c>
      <c r="O135" s="40"/>
    </row>
    <row r="136" spans="1:15">
      <c r="A136" s="37"/>
      <c r="B136" s="66" t="s">
        <v>418</v>
      </c>
      <c r="C136" s="67" t="s">
        <v>1122</v>
      </c>
      <c r="D136" s="66" t="s">
        <v>128</v>
      </c>
      <c r="E136" s="68">
        <v>10</v>
      </c>
      <c r="F136" s="68" t="s">
        <v>90</v>
      </c>
      <c r="G136" s="77"/>
      <c r="H136" s="77" t="str">
        <f>IF(Таблица1[[#This Row],[Вес/шт]]*Таблица1[[#This Row],[Заказ, шт]]=0,"",Таблица1[[#This Row],[Вес/шт]]*Таблица1[[#This Row],[Заказ, шт]])</f>
        <v/>
      </c>
      <c r="I136" s="78">
        <v>200</v>
      </c>
      <c r="J136" s="68" t="str">
        <f>IF(Таблица1[[#This Row],[Примерная вместимость в бокс]]="","",IFERROR(IF(Таблица1[[#This Row],[Заказ, шт]]="","",L136/I136),0))</f>
        <v/>
      </c>
      <c r="K136" s="94">
        <v>3.4699</v>
      </c>
      <c r="L136" s="69"/>
      <c r="M136" s="92">
        <f>Таблица1[[#This Row],[Заказ, шт]]*Таблица1[[#This Row],[Цена , €]]</f>
        <v>0</v>
      </c>
      <c r="N136" s="90" t="str">
        <f>IF(Таблица1[[#This Row],[Заказ, шт]]="","",Таблица1[[#This Row],[Цена , €]]*$O$13*$M$8)</f>
        <v/>
      </c>
      <c r="O136" s="40"/>
    </row>
    <row r="137" spans="1:15">
      <c r="A137" s="37"/>
      <c r="B137" s="66" t="s">
        <v>974</v>
      </c>
      <c r="C137" s="67" t="s">
        <v>1123</v>
      </c>
      <c r="D137" s="66" t="s">
        <v>94</v>
      </c>
      <c r="E137" s="68">
        <v>1</v>
      </c>
      <c r="F137" s="68" t="s">
        <v>980</v>
      </c>
      <c r="G137" s="77">
        <v>3</v>
      </c>
      <c r="H137" s="77" t="str">
        <f>IF(Таблица1[[#This Row],[Вес/шт]]*Таблица1[[#This Row],[Заказ, шт]]=0,"",Таблица1[[#This Row],[Вес/шт]]*Таблица1[[#This Row],[Заказ, шт]])</f>
        <v/>
      </c>
      <c r="I137" s="78"/>
      <c r="J137" s="68" t="str">
        <f>IF(Таблица1[[#This Row],[Примерная вместимость в бокс]]="","",IFERROR(IF(Таблица1[[#This Row],[Заказ, шт]]="","",L137/I137),0))</f>
        <v/>
      </c>
      <c r="K137" s="94">
        <v>15.7301</v>
      </c>
      <c r="L137" s="69"/>
      <c r="M137" s="92">
        <f>Таблица1[[#This Row],[Заказ, шт]]*Таблица1[[#This Row],[Цена , €]]</f>
        <v>0</v>
      </c>
      <c r="N137" s="90" t="str">
        <f>IF(Таблица1[[#This Row],[Заказ, шт]]="","",Таблица1[[#This Row],[Цена , €]]*$O$13*$M$8)</f>
        <v/>
      </c>
      <c r="O137" s="40"/>
    </row>
    <row r="138" spans="1:15">
      <c r="A138" s="37"/>
      <c r="B138" s="66" t="s">
        <v>419</v>
      </c>
      <c r="C138" s="67" t="s">
        <v>1124</v>
      </c>
      <c r="D138" s="66" t="s">
        <v>128</v>
      </c>
      <c r="E138" s="68">
        <v>10</v>
      </c>
      <c r="F138" s="68" t="s">
        <v>90</v>
      </c>
      <c r="G138" s="77"/>
      <c r="H138" s="77" t="str">
        <f>IF(Таблица1[[#This Row],[Вес/шт]]*Таблица1[[#This Row],[Заказ, шт]]=0,"",Таблица1[[#This Row],[Вес/шт]]*Таблица1[[#This Row],[Заказ, шт]])</f>
        <v/>
      </c>
      <c r="I138" s="78">
        <v>200</v>
      </c>
      <c r="J138" s="68" t="str">
        <f>IF(Таблица1[[#This Row],[Примерная вместимость в бокс]]="","",IFERROR(IF(Таблица1[[#This Row],[Заказ, шт]]="","",L138/I138),0))</f>
        <v/>
      </c>
      <c r="K138" s="94">
        <v>3.4699</v>
      </c>
      <c r="L138" s="69"/>
      <c r="M138" s="92">
        <f>Таблица1[[#This Row],[Заказ, шт]]*Таблица1[[#This Row],[Цена , €]]</f>
        <v>0</v>
      </c>
      <c r="N138" s="90" t="str">
        <f>IF(Таблица1[[#This Row],[Заказ, шт]]="","",Таблица1[[#This Row],[Цена , €]]*$O$13*$M$8)</f>
        <v/>
      </c>
      <c r="O138" s="40"/>
    </row>
    <row r="139" spans="1:15">
      <c r="B139" s="66" t="s">
        <v>420</v>
      </c>
      <c r="C139" s="67" t="s">
        <v>1125</v>
      </c>
      <c r="D139" s="66" t="s">
        <v>94</v>
      </c>
      <c r="E139" s="68">
        <v>1</v>
      </c>
      <c r="F139" s="68" t="s">
        <v>907</v>
      </c>
      <c r="G139" s="77"/>
      <c r="H139" s="77" t="str">
        <f>IF(Таблица1[[#This Row],[Вес/шт]]*Таблица1[[#This Row],[Заказ, шт]]=0,"",Таблица1[[#This Row],[Вес/шт]]*Таблица1[[#This Row],[Заказ, шт]])</f>
        <v/>
      </c>
      <c r="I139" s="78">
        <v>85</v>
      </c>
      <c r="J139" s="68" t="str">
        <f>IF(Таблица1[[#This Row],[Примерная вместимость в бокс]]="","",IFERROR(IF(Таблица1[[#This Row],[Заказ, шт]]="","",L139/I139),0))</f>
        <v/>
      </c>
      <c r="K139" s="94">
        <v>6.3613999999999997</v>
      </c>
      <c r="L139" s="69"/>
      <c r="M139" s="92">
        <f>Таблица1[[#This Row],[Заказ, шт]]*Таблица1[[#This Row],[Цена , €]]</f>
        <v>0</v>
      </c>
      <c r="N139" s="90" t="str">
        <f>IF(Таблица1[[#This Row],[Заказ, шт]]="","",Таблица1[[#This Row],[Цена , €]]*$O$13*$M$8)</f>
        <v/>
      </c>
      <c r="O139" s="40"/>
    </row>
    <row r="140" spans="1:15">
      <c r="A140" s="37"/>
      <c r="B140" s="66" t="s">
        <v>421</v>
      </c>
      <c r="C140" s="67" t="s">
        <v>1126</v>
      </c>
      <c r="D140" s="66" t="s">
        <v>94</v>
      </c>
      <c r="E140" s="68">
        <v>1</v>
      </c>
      <c r="F140" s="68" t="s">
        <v>908</v>
      </c>
      <c r="G140" s="77">
        <v>3</v>
      </c>
      <c r="H140" s="77" t="str">
        <f>IF(Таблица1[[#This Row],[Вес/шт]]*Таблица1[[#This Row],[Заказ, шт]]=0,"",Таблица1[[#This Row],[Вес/шт]]*Таблица1[[#This Row],[Заказ, шт]])</f>
        <v/>
      </c>
      <c r="I140" s="78"/>
      <c r="J140" s="68" t="str">
        <f>IF(Таблица1[[#This Row],[Примерная вместимость в бокс]]="","",IFERROR(IF(Таблица1[[#This Row],[Заказ, шт]]="","",L140/I140),0))</f>
        <v/>
      </c>
      <c r="K140" s="94">
        <v>15.7301</v>
      </c>
      <c r="L140" s="69"/>
      <c r="M140" s="92">
        <f>Таблица1[[#This Row],[Заказ, шт]]*Таблица1[[#This Row],[Цена , €]]</f>
        <v>0</v>
      </c>
      <c r="N140" s="90" t="str">
        <f>IF(Таблица1[[#This Row],[Заказ, шт]]="","",Таблица1[[#This Row],[Цена , €]]*$O$13*$M$8)</f>
        <v/>
      </c>
      <c r="O140" s="40"/>
    </row>
    <row r="141" spans="1:15">
      <c r="B141" s="66" t="s">
        <v>422</v>
      </c>
      <c r="C141" s="67" t="s">
        <v>1127</v>
      </c>
      <c r="D141" s="66" t="s">
        <v>94</v>
      </c>
      <c r="E141" s="68">
        <v>1</v>
      </c>
      <c r="F141" s="68" t="s">
        <v>192</v>
      </c>
      <c r="G141" s="77"/>
      <c r="H141" s="77" t="str">
        <f>IF(Таблица1[[#This Row],[Вес/шт]]*Таблица1[[#This Row],[Заказ, шт]]=0,"",Таблица1[[#This Row],[Вес/шт]]*Таблица1[[#This Row],[Заказ, шт]])</f>
        <v/>
      </c>
      <c r="I141" s="78">
        <v>85</v>
      </c>
      <c r="J141" s="68" t="str">
        <f>IF(Таблица1[[#This Row],[Примерная вместимость в бокс]]="","",IFERROR(IF(Таблица1[[#This Row],[Заказ, шт]]="","",L141/I141),0))</f>
        <v/>
      </c>
      <c r="K141" s="94">
        <v>6.3613999999999997</v>
      </c>
      <c r="L141" s="69"/>
      <c r="M141" s="92">
        <f>Таблица1[[#This Row],[Заказ, шт]]*Таблица1[[#This Row],[Цена , €]]</f>
        <v>0</v>
      </c>
      <c r="N141" s="90" t="str">
        <f>IF(Таблица1[[#This Row],[Заказ, шт]]="","",Таблица1[[#This Row],[Цена , €]]*$O$13*$M$8)</f>
        <v/>
      </c>
      <c r="O141" s="40"/>
    </row>
    <row r="142" spans="1:15">
      <c r="A142" s="37"/>
      <c r="B142" s="66" t="s">
        <v>423</v>
      </c>
      <c r="C142" s="67" t="s">
        <v>1128</v>
      </c>
      <c r="D142" s="66" t="s">
        <v>152</v>
      </c>
      <c r="E142" s="68">
        <v>10</v>
      </c>
      <c r="F142" s="68" t="s">
        <v>180</v>
      </c>
      <c r="G142" s="77"/>
      <c r="H142" s="77" t="str">
        <f>IF(Таблица1[[#This Row],[Вес/шт]]*Таблица1[[#This Row],[Заказ, шт]]=0,"",Таблица1[[#This Row],[Вес/шт]]*Таблица1[[#This Row],[Заказ, шт]])</f>
        <v/>
      </c>
      <c r="I142" s="78">
        <v>200</v>
      </c>
      <c r="J142" s="68" t="str">
        <f>IF(Таблица1[[#This Row],[Примерная вместимость в бокс]]="","",IFERROR(IF(Таблица1[[#This Row],[Заказ, шт]]="","",L142/I142),0))</f>
        <v/>
      </c>
      <c r="K142" s="94">
        <v>3.4699</v>
      </c>
      <c r="L142" s="69"/>
      <c r="M142" s="92">
        <f>Таблица1[[#This Row],[Заказ, шт]]*Таблица1[[#This Row],[Цена , €]]</f>
        <v>0</v>
      </c>
      <c r="N142" s="90" t="str">
        <f>IF(Таблица1[[#This Row],[Заказ, шт]]="","",Таблица1[[#This Row],[Цена , €]]*$O$13*$M$8)</f>
        <v/>
      </c>
      <c r="O142" s="40"/>
    </row>
    <row r="143" spans="1:15" ht="12.75" customHeight="1">
      <c r="A143" s="37"/>
      <c r="B143" s="66" t="s">
        <v>267</v>
      </c>
      <c r="C143" s="67" t="s">
        <v>1129</v>
      </c>
      <c r="D143" s="66" t="s">
        <v>94</v>
      </c>
      <c r="E143" s="68">
        <v>1</v>
      </c>
      <c r="F143" s="68" t="s">
        <v>192</v>
      </c>
      <c r="G143" s="77"/>
      <c r="H143" s="77" t="str">
        <f>IF(Таблица1[[#This Row],[Вес/шт]]*Таблица1[[#This Row],[Заказ, шт]]=0,"",Таблица1[[#This Row],[Вес/шт]]*Таблица1[[#This Row],[Заказ, шт]])</f>
        <v/>
      </c>
      <c r="I143" s="78">
        <v>85</v>
      </c>
      <c r="J143" s="68" t="str">
        <f>IF(Таблица1[[#This Row],[Примерная вместимость в бокс]]="","",IFERROR(IF(Таблица1[[#This Row],[Заказ, шт]]="","",L143/I143),0))</f>
        <v/>
      </c>
      <c r="K143" s="94">
        <v>6.3613999999999997</v>
      </c>
      <c r="L143" s="69"/>
      <c r="M143" s="92">
        <f>Таблица1[[#This Row],[Заказ, шт]]*Таблица1[[#This Row],[Цена , €]]</f>
        <v>0</v>
      </c>
      <c r="N143" s="90" t="str">
        <f>IF(Таблица1[[#This Row],[Заказ, шт]]="","",Таблица1[[#This Row],[Цена , €]]*$O$13*$M$8)</f>
        <v/>
      </c>
      <c r="O143" s="40"/>
    </row>
    <row r="144" spans="1:15">
      <c r="B144" s="66" t="s">
        <v>425</v>
      </c>
      <c r="C144" s="67" t="s">
        <v>1130</v>
      </c>
      <c r="D144" s="66" t="s">
        <v>152</v>
      </c>
      <c r="E144" s="68">
        <v>10</v>
      </c>
      <c r="F144" s="68" t="s">
        <v>180</v>
      </c>
      <c r="G144" s="77"/>
      <c r="H144" s="77" t="str">
        <f>IF(Таблица1[[#This Row],[Вес/шт]]*Таблица1[[#This Row],[Заказ, шт]]=0,"",Таблица1[[#This Row],[Вес/шт]]*Таблица1[[#This Row],[Заказ, шт]])</f>
        <v/>
      </c>
      <c r="I144" s="78">
        <v>200</v>
      </c>
      <c r="J144" s="68" t="str">
        <f>IF(Таблица1[[#This Row],[Примерная вместимость в бокс]]="","",IFERROR(IF(Таблица1[[#This Row],[Заказ, шт]]="","",L144/I144),0))</f>
        <v/>
      </c>
      <c r="K144" s="94">
        <v>3.4699</v>
      </c>
      <c r="L144" s="69"/>
      <c r="M144" s="92">
        <f>Таблица1[[#This Row],[Заказ, шт]]*Таблица1[[#This Row],[Цена , €]]</f>
        <v>0</v>
      </c>
      <c r="N144" s="90" t="str">
        <f>IF(Таблица1[[#This Row],[Заказ, шт]]="","",Таблица1[[#This Row],[Цена , €]]*$O$13*$M$8)</f>
        <v/>
      </c>
      <c r="O144" s="40"/>
    </row>
    <row r="145" spans="1:15">
      <c r="B145" s="66" t="s">
        <v>424</v>
      </c>
      <c r="C145" s="67" t="s">
        <v>1131</v>
      </c>
      <c r="D145" s="66" t="s">
        <v>94</v>
      </c>
      <c r="E145" s="68">
        <v>1</v>
      </c>
      <c r="F145" s="68" t="s">
        <v>192</v>
      </c>
      <c r="G145" s="77"/>
      <c r="H145" s="77" t="str">
        <f>IF(Таблица1[[#This Row],[Вес/шт]]*Таблица1[[#This Row],[Заказ, шт]]=0,"",Таблица1[[#This Row],[Вес/шт]]*Таблица1[[#This Row],[Заказ, шт]])</f>
        <v/>
      </c>
      <c r="I145" s="78">
        <v>85</v>
      </c>
      <c r="J145" s="68" t="str">
        <f>IF(Таблица1[[#This Row],[Примерная вместимость в бокс]]="","",IFERROR(IF(Таблица1[[#This Row],[Заказ, шт]]="","",L145/I145),0))</f>
        <v/>
      </c>
      <c r="K145" s="94">
        <v>6.3613999999999997</v>
      </c>
      <c r="L145" s="69"/>
      <c r="M145" s="92">
        <f>Таблица1[[#This Row],[Заказ, шт]]*Таблица1[[#This Row],[Цена , €]]</f>
        <v>0</v>
      </c>
      <c r="N145" s="90" t="str">
        <f>IF(Таблица1[[#This Row],[Заказ, шт]]="","",Таблица1[[#This Row],[Цена , €]]*$O$13*$M$8)</f>
        <v/>
      </c>
      <c r="O145" s="40"/>
    </row>
    <row r="146" spans="1:15">
      <c r="B146" s="66" t="s">
        <v>415</v>
      </c>
      <c r="C146" s="67" t="s">
        <v>1132</v>
      </c>
      <c r="D146" s="66" t="s">
        <v>146</v>
      </c>
      <c r="E146" s="68">
        <v>1</v>
      </c>
      <c r="F146" s="68" t="s">
        <v>906</v>
      </c>
      <c r="G146" s="77"/>
      <c r="H146" s="77" t="str">
        <f>IF(Таблица1[[#This Row],[Вес/шт]]*Таблица1[[#This Row],[Заказ, шт]]=0,"",Таблица1[[#This Row],[Вес/шт]]*Таблица1[[#This Row],[Заказ, шт]])</f>
        <v/>
      </c>
      <c r="I146" s="78">
        <v>85</v>
      </c>
      <c r="J146" s="68" t="str">
        <f>IF(Таблица1[[#This Row],[Примерная вместимость в бокс]]="","",IFERROR(IF(Таблица1[[#This Row],[Заказ, шт]]="","",L146/I146),0))</f>
        <v/>
      </c>
      <c r="K146" s="94">
        <v>9.7157</v>
      </c>
      <c r="L146" s="69"/>
      <c r="M146" s="92">
        <f>Таблица1[[#This Row],[Заказ, шт]]*Таблица1[[#This Row],[Цена , €]]</f>
        <v>0</v>
      </c>
      <c r="N146" s="90" t="str">
        <f>IF(Таблица1[[#This Row],[Заказ, шт]]="","",Таблица1[[#This Row],[Цена , €]]*$O$13*$M$8)</f>
        <v/>
      </c>
      <c r="O146" s="40"/>
    </row>
    <row r="147" spans="1:15">
      <c r="A147" s="37"/>
      <c r="B147" s="66" t="s">
        <v>416</v>
      </c>
      <c r="C147" s="67" t="s">
        <v>1133</v>
      </c>
      <c r="D147" s="66" t="s">
        <v>146</v>
      </c>
      <c r="E147" s="68">
        <v>1</v>
      </c>
      <c r="F147" s="68" t="s">
        <v>906</v>
      </c>
      <c r="G147" s="77"/>
      <c r="H147" s="77" t="str">
        <f>IF(Таблица1[[#This Row],[Вес/шт]]*Таблица1[[#This Row],[Заказ, шт]]=0,"",Таблица1[[#This Row],[Вес/шт]]*Таблица1[[#This Row],[Заказ, шт]])</f>
        <v/>
      </c>
      <c r="I147" s="78">
        <v>85</v>
      </c>
      <c r="J147" s="68" t="str">
        <f>IF(Таблица1[[#This Row],[Примерная вместимость в бокс]]="","",IFERROR(IF(Таблица1[[#This Row],[Заказ, шт]]="","",L147/I147),0))</f>
        <v/>
      </c>
      <c r="K147" s="94">
        <v>9.7157</v>
      </c>
      <c r="L147" s="69"/>
      <c r="M147" s="92">
        <f>Таблица1[[#This Row],[Заказ, шт]]*Таблица1[[#This Row],[Цена , €]]</f>
        <v>0</v>
      </c>
      <c r="N147" s="90" t="str">
        <f>IF(Таблица1[[#This Row],[Заказ, шт]]="","",Таблица1[[#This Row],[Цена , €]]*$O$13*$M$8)</f>
        <v/>
      </c>
      <c r="O147" s="40"/>
    </row>
    <row r="148" spans="1:15">
      <c r="B148" s="66" t="s">
        <v>417</v>
      </c>
      <c r="C148" s="67" t="s">
        <v>1134</v>
      </c>
      <c r="D148" s="66" t="s">
        <v>146</v>
      </c>
      <c r="E148" s="68">
        <v>1</v>
      </c>
      <c r="F148" s="68" t="s">
        <v>906</v>
      </c>
      <c r="G148" s="77"/>
      <c r="H148" s="77" t="str">
        <f>IF(Таблица1[[#This Row],[Вес/шт]]*Таблица1[[#This Row],[Заказ, шт]]=0,"",Таблица1[[#This Row],[Вес/шт]]*Таблица1[[#This Row],[Заказ, шт]])</f>
        <v/>
      </c>
      <c r="I148" s="78">
        <v>85</v>
      </c>
      <c r="J148" s="68" t="str">
        <f>IF(Таблица1[[#This Row],[Примерная вместимость в бокс]]="","",IFERROR(IF(Таблица1[[#This Row],[Заказ, шт]]="","",L148/I148),0))</f>
        <v/>
      </c>
      <c r="K148" s="94">
        <v>9.7157</v>
      </c>
      <c r="L148" s="69"/>
      <c r="M148" s="92">
        <f>Таблица1[[#This Row],[Заказ, шт]]*Таблица1[[#This Row],[Цена , €]]</f>
        <v>0</v>
      </c>
      <c r="N148" s="90" t="str">
        <f>IF(Таблица1[[#This Row],[Заказ, шт]]="","",Таблица1[[#This Row],[Цена , €]]*$O$13*$M$8)</f>
        <v/>
      </c>
      <c r="O148" s="40"/>
    </row>
    <row r="149" spans="1:15">
      <c r="B149" s="66" t="s">
        <v>406</v>
      </c>
      <c r="C149" s="67" t="s">
        <v>1135</v>
      </c>
      <c r="D149" s="66" t="s">
        <v>94</v>
      </c>
      <c r="E149" s="68">
        <v>1</v>
      </c>
      <c r="F149" s="68" t="s">
        <v>209</v>
      </c>
      <c r="G149" s="77"/>
      <c r="H149" s="77" t="str">
        <f>IF(Таблица1[[#This Row],[Вес/шт]]*Таблица1[[#This Row],[Заказ, шт]]=0,"",Таблица1[[#This Row],[Вес/шт]]*Таблица1[[#This Row],[Заказ, шт]])</f>
        <v/>
      </c>
      <c r="I149" s="78">
        <v>85</v>
      </c>
      <c r="J149" s="68" t="str">
        <f>IF(Таблица1[[#This Row],[Примерная вместимость в бокс]]="","",IFERROR(IF(Таблица1[[#This Row],[Заказ, шт]]="","",L149/I149),0))</f>
        <v/>
      </c>
      <c r="K149" s="94">
        <v>14.8048</v>
      </c>
      <c r="L149" s="69"/>
      <c r="M149" s="92">
        <f>Таблица1[[#This Row],[Заказ, шт]]*Таблица1[[#This Row],[Цена , €]]</f>
        <v>0</v>
      </c>
      <c r="N149" s="90" t="str">
        <f>IF(Таблица1[[#This Row],[Заказ, шт]]="","",Таблица1[[#This Row],[Цена , €]]*$O$13*$M$8)</f>
        <v/>
      </c>
      <c r="O149" s="40"/>
    </row>
    <row r="150" spans="1:15">
      <c r="A150" s="37"/>
      <c r="B150" s="66" t="s">
        <v>407</v>
      </c>
      <c r="C150" s="67" t="s">
        <v>1136</v>
      </c>
      <c r="D150" s="66" t="s">
        <v>98</v>
      </c>
      <c r="E150" s="68">
        <v>1</v>
      </c>
      <c r="F150" s="68" t="s">
        <v>885</v>
      </c>
      <c r="G150" s="77">
        <v>11</v>
      </c>
      <c r="H150" s="77" t="str">
        <f>IF(Таблица1[[#This Row],[Вес/шт]]*Таблица1[[#This Row],[Заказ, шт]]=0,"",Таблица1[[#This Row],[Вес/шт]]*Таблица1[[#This Row],[Заказ, шт]])</f>
        <v/>
      </c>
      <c r="I150" s="78"/>
      <c r="J150" s="68" t="str">
        <f>IF(Таблица1[[#This Row],[Примерная вместимость в бокс]]="","",IFERROR(IF(Таблица1[[#This Row],[Заказ, шт]]="","",L150/I150),0))</f>
        <v/>
      </c>
      <c r="K150" s="94">
        <v>12.722899999999999</v>
      </c>
      <c r="L150" s="69"/>
      <c r="M150" s="92">
        <f>Таблица1[[#This Row],[Заказ, шт]]*Таблица1[[#This Row],[Цена , €]]</f>
        <v>0</v>
      </c>
      <c r="N150" s="90" t="str">
        <f>IF(Таблица1[[#This Row],[Заказ, шт]]="","",Таблица1[[#This Row],[Цена , €]]*$O$13*$M$8)</f>
        <v/>
      </c>
      <c r="O150" s="40"/>
    </row>
    <row r="151" spans="1:15">
      <c r="B151" s="66" t="s">
        <v>826</v>
      </c>
      <c r="C151" s="67" t="s">
        <v>1137</v>
      </c>
      <c r="D151" s="66" t="s">
        <v>156</v>
      </c>
      <c r="E151" s="68">
        <v>1</v>
      </c>
      <c r="F151" s="68" t="s">
        <v>133</v>
      </c>
      <c r="G151" s="77">
        <v>1.5</v>
      </c>
      <c r="H151" s="77" t="str">
        <f>IF(Таблица1[[#This Row],[Вес/шт]]*Таблица1[[#This Row],[Заказ, шт]]=0,"",Таблица1[[#This Row],[Вес/шт]]*Таблица1[[#This Row],[Заказ, шт]])</f>
        <v/>
      </c>
      <c r="I151" s="78"/>
      <c r="J151" s="68" t="str">
        <f>IF(Таблица1[[#This Row],[Примерная вместимость в бокс]]="","",IFERROR(IF(Таблица1[[#This Row],[Заказ, шт]]="","",L151/I151),0))</f>
        <v/>
      </c>
      <c r="K151" s="94">
        <v>31.228899999999999</v>
      </c>
      <c r="L151" s="69"/>
      <c r="M151" s="92">
        <f>Таблица1[[#This Row],[Заказ, шт]]*Таблица1[[#This Row],[Цена , €]]</f>
        <v>0</v>
      </c>
      <c r="N151" s="90" t="str">
        <f>IF(Таблица1[[#This Row],[Заказ, шт]]="","",Таблица1[[#This Row],[Цена , €]]*$O$13*$M$8)</f>
        <v/>
      </c>
      <c r="O151" s="40"/>
    </row>
    <row r="152" spans="1:15">
      <c r="A152" s="37"/>
      <c r="B152" s="66" t="s">
        <v>827</v>
      </c>
      <c r="C152" s="67" t="s">
        <v>1138</v>
      </c>
      <c r="D152" s="66" t="s">
        <v>128</v>
      </c>
      <c r="E152" s="68">
        <v>10</v>
      </c>
      <c r="F152" s="68" t="s">
        <v>87</v>
      </c>
      <c r="G152" s="77"/>
      <c r="H152" s="77" t="str">
        <f>IF(Таблица1[[#This Row],[Вес/шт]]*Таблица1[[#This Row],[Заказ, шт]]=0,"",Таблица1[[#This Row],[Вес/шт]]*Таблица1[[#This Row],[Заказ, шт]])</f>
        <v/>
      </c>
      <c r="I152" s="78">
        <v>200</v>
      </c>
      <c r="J152" s="68" t="str">
        <f>IF(Таблица1[[#This Row],[Примерная вместимость в бокс]]="","",IFERROR(IF(Таблица1[[#This Row],[Заказ, шт]]="","",L152/I152),0))</f>
        <v/>
      </c>
      <c r="K152" s="94">
        <v>3.1806999999999999</v>
      </c>
      <c r="L152" s="69"/>
      <c r="M152" s="92">
        <f>Таблица1[[#This Row],[Заказ, шт]]*Таблица1[[#This Row],[Цена , €]]</f>
        <v>0</v>
      </c>
      <c r="N152" s="90" t="str">
        <f>IF(Таблица1[[#This Row],[Заказ, шт]]="","",Таблица1[[#This Row],[Цена , €]]*$O$13*$M$8)</f>
        <v/>
      </c>
      <c r="O152" s="40"/>
    </row>
    <row r="153" spans="1:15">
      <c r="B153" s="66" t="s">
        <v>427</v>
      </c>
      <c r="C153" s="67" t="s">
        <v>1139</v>
      </c>
      <c r="D153" s="66" t="s">
        <v>98</v>
      </c>
      <c r="E153" s="68">
        <v>1</v>
      </c>
      <c r="F153" s="68" t="s">
        <v>909</v>
      </c>
      <c r="G153" s="77">
        <v>11</v>
      </c>
      <c r="H153" s="77" t="str">
        <f>IF(Таблица1[[#This Row],[Вес/шт]]*Таблица1[[#This Row],[Заказ, шт]]=0,"",Таблица1[[#This Row],[Вес/шт]]*Таблица1[[#This Row],[Заказ, шт]])</f>
        <v/>
      </c>
      <c r="I153" s="78"/>
      <c r="J153" s="68" t="str">
        <f>IF(Таблица1[[#This Row],[Примерная вместимость в бокс]]="","",IFERROR(IF(Таблица1[[#This Row],[Заказ, шт]]="","",L153/I153),0))</f>
        <v/>
      </c>
      <c r="K153" s="94">
        <v>13.012</v>
      </c>
      <c r="L153" s="69"/>
      <c r="M153" s="92">
        <f>Таблица1[[#This Row],[Заказ, шт]]*Таблица1[[#This Row],[Цена , €]]</f>
        <v>0</v>
      </c>
      <c r="N153" s="90" t="str">
        <f>IF(Таблица1[[#This Row],[Заказ, шт]]="","",Таблица1[[#This Row],[Цена , €]]*$O$13*$M$8)</f>
        <v/>
      </c>
      <c r="O153" s="40"/>
    </row>
    <row r="154" spans="1:15">
      <c r="B154" s="66" t="s">
        <v>428</v>
      </c>
      <c r="C154" s="67" t="s">
        <v>1140</v>
      </c>
      <c r="D154" s="66" t="s">
        <v>94</v>
      </c>
      <c r="E154" s="68">
        <v>1</v>
      </c>
      <c r="F154" s="68" t="s">
        <v>910</v>
      </c>
      <c r="G154" s="77"/>
      <c r="H154" s="77" t="str">
        <f>IF(Таблица1[[#This Row],[Вес/шт]]*Таблица1[[#This Row],[Заказ, шт]]=0,"",Таблица1[[#This Row],[Вес/шт]]*Таблица1[[#This Row],[Заказ, шт]])</f>
        <v/>
      </c>
      <c r="I154" s="78">
        <v>85</v>
      </c>
      <c r="J154" s="68" t="str">
        <f>IF(Таблица1[[#This Row],[Примерная вместимость в бокс]]="","",IFERROR(IF(Таблица1[[#This Row],[Заказ, шт]]="","",L154/I154),0))</f>
        <v/>
      </c>
      <c r="K154" s="94">
        <v>8.0963999999999992</v>
      </c>
      <c r="L154" s="69"/>
      <c r="M154" s="92">
        <f>Таблица1[[#This Row],[Заказ, шт]]*Таблица1[[#This Row],[Цена , €]]</f>
        <v>0</v>
      </c>
      <c r="N154" s="90" t="str">
        <f>IF(Таблица1[[#This Row],[Заказ, шт]]="","",Таблица1[[#This Row],[Цена , €]]*$O$13*$M$8)</f>
        <v/>
      </c>
      <c r="O154" s="40"/>
    </row>
    <row r="155" spans="1:15">
      <c r="B155" s="66" t="s">
        <v>431</v>
      </c>
      <c r="C155" s="67" t="s">
        <v>1141</v>
      </c>
      <c r="D155" s="66" t="s">
        <v>98</v>
      </c>
      <c r="E155" s="68">
        <v>1</v>
      </c>
      <c r="F155" s="68" t="s">
        <v>910</v>
      </c>
      <c r="G155" s="77">
        <v>11</v>
      </c>
      <c r="H155" s="77" t="str">
        <f>IF(Таблица1[[#This Row],[Вес/шт]]*Таблица1[[#This Row],[Заказ, шт]]=0,"",Таблица1[[#This Row],[Вес/шт]]*Таблица1[[#This Row],[Заказ, шт]])</f>
        <v/>
      </c>
      <c r="I155" s="78"/>
      <c r="J155" s="68" t="str">
        <f>IF(Таблица1[[#This Row],[Примерная вместимость в бокс]]="","",IFERROR(IF(Таблица1[[#This Row],[Заказ, шт]]="","",L155/I155),0))</f>
        <v/>
      </c>
      <c r="K155" s="94">
        <v>14.168699999999999</v>
      </c>
      <c r="L155" s="69"/>
      <c r="M155" s="92">
        <f>Таблица1[[#This Row],[Заказ, шт]]*Таблица1[[#This Row],[Цена , €]]</f>
        <v>0</v>
      </c>
      <c r="N155" s="90" t="str">
        <f>IF(Таблица1[[#This Row],[Заказ, шт]]="","",Таблица1[[#This Row],[Цена , €]]*$O$13*$M$8)</f>
        <v/>
      </c>
      <c r="O155" s="40"/>
    </row>
    <row r="156" spans="1:15">
      <c r="B156" s="66" t="s">
        <v>429</v>
      </c>
      <c r="C156" s="67" t="s">
        <v>1142</v>
      </c>
      <c r="D156" s="66" t="s">
        <v>86</v>
      </c>
      <c r="E156" s="68">
        <v>10</v>
      </c>
      <c r="F156" s="68" t="s">
        <v>911</v>
      </c>
      <c r="G156" s="77"/>
      <c r="H156" s="77" t="str">
        <f>IF(Таблица1[[#This Row],[Вес/шт]]*Таблица1[[#This Row],[Заказ, шт]]=0,"",Таблица1[[#This Row],[Вес/шт]]*Таблица1[[#This Row],[Заказ, шт]])</f>
        <v/>
      </c>
      <c r="I156" s="78">
        <v>200</v>
      </c>
      <c r="J156" s="68" t="str">
        <f>IF(Таблица1[[#This Row],[Примерная вместимость в бокс]]="","",IFERROR(IF(Таблица1[[#This Row],[Заказ, шт]]="","",L156/I156),0))</f>
        <v/>
      </c>
      <c r="K156" s="94">
        <v>4.3372999999999999</v>
      </c>
      <c r="L156" s="69"/>
      <c r="M156" s="92">
        <f>Таблица1[[#This Row],[Заказ, шт]]*Таблица1[[#This Row],[Цена , €]]</f>
        <v>0</v>
      </c>
      <c r="N156" s="90" t="str">
        <f>IF(Таблица1[[#This Row],[Заказ, шт]]="","",Таблица1[[#This Row],[Цена , €]]*$O$13*$M$8)</f>
        <v/>
      </c>
      <c r="O156" s="40"/>
    </row>
    <row r="157" spans="1:15">
      <c r="B157" s="66" t="s">
        <v>430</v>
      </c>
      <c r="C157" s="67" t="s">
        <v>1143</v>
      </c>
      <c r="D157" s="66" t="s">
        <v>94</v>
      </c>
      <c r="E157" s="68">
        <v>1</v>
      </c>
      <c r="F157" s="68" t="s">
        <v>912</v>
      </c>
      <c r="G157" s="77"/>
      <c r="H157" s="77" t="str">
        <f>IF(Таблица1[[#This Row],[Вес/шт]]*Таблица1[[#This Row],[Заказ, шт]]=0,"",Таблица1[[#This Row],[Вес/шт]]*Таблица1[[#This Row],[Заказ, шт]])</f>
        <v/>
      </c>
      <c r="I157" s="78">
        <v>85</v>
      </c>
      <c r="J157" s="68" t="str">
        <f>IF(Таблица1[[#This Row],[Примерная вместимость в бокс]]="","",IFERROR(IF(Таблица1[[#This Row],[Заказ, шт]]="","",L157/I157),0))</f>
        <v/>
      </c>
      <c r="K157" s="94">
        <v>8.7904</v>
      </c>
      <c r="L157" s="69"/>
      <c r="M157" s="92">
        <f>Таблица1[[#This Row],[Заказ, шт]]*Таблица1[[#This Row],[Цена , €]]</f>
        <v>0</v>
      </c>
      <c r="N157" s="90" t="str">
        <f>IF(Таблица1[[#This Row],[Заказ, шт]]="","",Таблица1[[#This Row],[Цена , €]]*$O$13*$M$8)</f>
        <v/>
      </c>
      <c r="O157" s="40"/>
    </row>
    <row r="158" spans="1:15">
      <c r="A158" s="37"/>
      <c r="B158" s="66" t="s">
        <v>270</v>
      </c>
      <c r="C158" s="67" t="s">
        <v>1144</v>
      </c>
      <c r="D158" s="66" t="s">
        <v>98</v>
      </c>
      <c r="E158" s="68">
        <v>1</v>
      </c>
      <c r="F158" s="68" t="s">
        <v>913</v>
      </c>
      <c r="G158" s="77">
        <v>11</v>
      </c>
      <c r="H158" s="77" t="str">
        <f>IF(Таблица1[[#This Row],[Вес/шт]]*Таблица1[[#This Row],[Заказ, шт]]=0,"",Таблица1[[#This Row],[Вес/шт]]*Таблица1[[#This Row],[Заказ, шт]])</f>
        <v/>
      </c>
      <c r="I158" s="78"/>
      <c r="J158" s="68" t="str">
        <f>IF(Таблица1[[#This Row],[Примерная вместимость в бокс]]="","",IFERROR(IF(Таблица1[[#This Row],[Заказ, шт]]="","",L158/I158),0))</f>
        <v/>
      </c>
      <c r="K158" s="94">
        <v>14.168699999999999</v>
      </c>
      <c r="L158" s="69"/>
      <c r="M158" s="92">
        <f>Таблица1[[#This Row],[Заказ, шт]]*Таблица1[[#This Row],[Цена , €]]</f>
        <v>0</v>
      </c>
      <c r="N158" s="90" t="str">
        <f>IF(Таблица1[[#This Row],[Заказ, шт]]="","",Таблица1[[#This Row],[Цена , €]]*$O$13*$M$8)</f>
        <v/>
      </c>
      <c r="O158" s="40"/>
    </row>
    <row r="159" spans="1:15">
      <c r="A159" s="37"/>
      <c r="B159" s="66" t="s">
        <v>268</v>
      </c>
      <c r="C159" s="67" t="s">
        <v>1145</v>
      </c>
      <c r="D159" s="66" t="s">
        <v>86</v>
      </c>
      <c r="E159" s="68">
        <v>10</v>
      </c>
      <c r="F159" s="68" t="s">
        <v>129</v>
      </c>
      <c r="G159" s="77"/>
      <c r="H159" s="77" t="str">
        <f>IF(Таблица1[[#This Row],[Вес/шт]]*Таблица1[[#This Row],[Заказ, шт]]=0,"",Таблица1[[#This Row],[Вес/шт]]*Таблица1[[#This Row],[Заказ, шт]])</f>
        <v/>
      </c>
      <c r="I159" s="78">
        <v>200</v>
      </c>
      <c r="J159" s="68" t="str">
        <f>IF(Таблица1[[#This Row],[Примерная вместимость в бокс]]="","",IFERROR(IF(Таблица1[[#This Row],[Заказ, шт]]="","",L159/I159),0))</f>
        <v/>
      </c>
      <c r="K159" s="94">
        <v>4.3372999999999999</v>
      </c>
      <c r="L159" s="69"/>
      <c r="M159" s="92">
        <f>Таблица1[[#This Row],[Заказ, шт]]*Таблица1[[#This Row],[Цена , €]]</f>
        <v>0</v>
      </c>
      <c r="N159" s="90" t="str">
        <f>IF(Таблица1[[#This Row],[Заказ, шт]]="","",Таблица1[[#This Row],[Цена , €]]*$O$13*$M$8)</f>
        <v/>
      </c>
      <c r="O159" s="40"/>
    </row>
    <row r="160" spans="1:15">
      <c r="A160" s="37"/>
      <c r="B160" s="66" t="s">
        <v>269</v>
      </c>
      <c r="C160" s="67" t="s">
        <v>1146</v>
      </c>
      <c r="D160" s="66" t="s">
        <v>94</v>
      </c>
      <c r="E160" s="68">
        <v>1</v>
      </c>
      <c r="F160" s="68" t="s">
        <v>894</v>
      </c>
      <c r="G160" s="77"/>
      <c r="H160" s="77" t="str">
        <f>IF(Таблица1[[#This Row],[Вес/шт]]*Таблица1[[#This Row],[Заказ, шт]]=0,"",Таблица1[[#This Row],[Вес/шт]]*Таблица1[[#This Row],[Заказ, шт]])</f>
        <v/>
      </c>
      <c r="I160" s="78">
        <v>85</v>
      </c>
      <c r="J160" s="68" t="str">
        <f>IF(Таблица1[[#This Row],[Примерная вместимость в бокс]]="","",IFERROR(IF(Таблица1[[#This Row],[Заказ, шт]]="","",L160/I160),0))</f>
        <v/>
      </c>
      <c r="K160" s="94">
        <v>8.7904</v>
      </c>
      <c r="L160" s="69"/>
      <c r="M160" s="92">
        <f>Таблица1[[#This Row],[Заказ, шт]]*Таблица1[[#This Row],[Цена , €]]</f>
        <v>0</v>
      </c>
      <c r="N160" s="90" t="str">
        <f>IF(Таблица1[[#This Row],[Заказ, шт]]="","",Таблица1[[#This Row],[Цена , €]]*$O$13*$M$8)</f>
        <v/>
      </c>
      <c r="O160" s="40"/>
    </row>
    <row r="161" spans="1:15">
      <c r="A161" s="37"/>
      <c r="B161" s="66" t="s">
        <v>432</v>
      </c>
      <c r="C161" s="67" t="s">
        <v>1147</v>
      </c>
      <c r="D161" s="66" t="s">
        <v>98</v>
      </c>
      <c r="E161" s="68">
        <v>1</v>
      </c>
      <c r="F161" s="68" t="s">
        <v>909</v>
      </c>
      <c r="G161" s="77">
        <v>11</v>
      </c>
      <c r="H161" s="77" t="str">
        <f>IF(Таблица1[[#This Row],[Вес/шт]]*Таблица1[[#This Row],[Заказ, шт]]=0,"",Таблица1[[#This Row],[Вес/шт]]*Таблица1[[#This Row],[Заказ, шт]])</f>
        <v/>
      </c>
      <c r="I161" s="78"/>
      <c r="J161" s="68" t="str">
        <f>IF(Таблица1[[#This Row],[Примерная вместимость в бокс]]="","",IFERROR(IF(Таблица1[[#This Row],[Заказ, шт]]="","",L161/I161),0))</f>
        <v/>
      </c>
      <c r="K161" s="94">
        <v>14.168699999999999</v>
      </c>
      <c r="L161" s="69"/>
      <c r="M161" s="92">
        <f>Таблица1[[#This Row],[Заказ, шт]]*Таблица1[[#This Row],[Цена , €]]</f>
        <v>0</v>
      </c>
      <c r="N161" s="90" t="str">
        <f>IF(Таблица1[[#This Row],[Заказ, шт]]="","",Таблица1[[#This Row],[Цена , €]]*$O$13*$M$8)</f>
        <v/>
      </c>
      <c r="O161" s="40"/>
    </row>
    <row r="162" spans="1:15">
      <c r="A162" s="37"/>
      <c r="B162" s="66" t="s">
        <v>433</v>
      </c>
      <c r="C162" s="67" t="s">
        <v>1148</v>
      </c>
      <c r="D162" s="66" t="s">
        <v>86</v>
      </c>
      <c r="E162" s="68">
        <v>10</v>
      </c>
      <c r="F162" s="68" t="s">
        <v>129</v>
      </c>
      <c r="G162" s="77"/>
      <c r="H162" s="77" t="str">
        <f>IF(Таблица1[[#This Row],[Вес/шт]]*Таблица1[[#This Row],[Заказ, шт]]=0,"",Таблица1[[#This Row],[Вес/шт]]*Таблица1[[#This Row],[Заказ, шт]])</f>
        <v/>
      </c>
      <c r="I162" s="78">
        <v>200</v>
      </c>
      <c r="J162" s="68" t="str">
        <f>IF(Таблица1[[#This Row],[Примерная вместимость в бокс]]="","",IFERROR(IF(Таблица1[[#This Row],[Заказ, шт]]="","",L162/I162),0))</f>
        <v/>
      </c>
      <c r="K162" s="94">
        <v>4.3372999999999999</v>
      </c>
      <c r="L162" s="69"/>
      <c r="M162" s="92">
        <f>Таблица1[[#This Row],[Заказ, шт]]*Таблица1[[#This Row],[Цена , €]]</f>
        <v>0</v>
      </c>
      <c r="N162" s="90" t="str">
        <f>IF(Таблица1[[#This Row],[Заказ, шт]]="","",Таблица1[[#This Row],[Цена , €]]*$O$13*$M$8)</f>
        <v/>
      </c>
      <c r="O162" s="40"/>
    </row>
    <row r="163" spans="1:15">
      <c r="A163" s="37"/>
      <c r="B163" s="66" t="s">
        <v>200</v>
      </c>
      <c r="C163" s="67" t="s">
        <v>1149</v>
      </c>
      <c r="D163" s="66" t="s">
        <v>94</v>
      </c>
      <c r="E163" s="68">
        <v>1</v>
      </c>
      <c r="F163" s="68" t="s">
        <v>894</v>
      </c>
      <c r="G163" s="77"/>
      <c r="H163" s="77" t="str">
        <f>IF(Таблица1[[#This Row],[Вес/шт]]*Таблица1[[#This Row],[Заказ, шт]]=0,"",Таблица1[[#This Row],[Вес/шт]]*Таблица1[[#This Row],[Заказ, шт]])</f>
        <v/>
      </c>
      <c r="I163" s="78">
        <v>85</v>
      </c>
      <c r="J163" s="68" t="str">
        <f>IF(Таблица1[[#This Row],[Примерная вместимость в бокс]]="","",IFERROR(IF(Таблица1[[#This Row],[Заказ, шт]]="","",L163/I163),0))</f>
        <v/>
      </c>
      <c r="K163" s="94">
        <v>8.7904</v>
      </c>
      <c r="L163" s="69"/>
      <c r="M163" s="92">
        <f>Таблица1[[#This Row],[Заказ, шт]]*Таблица1[[#This Row],[Цена , €]]</f>
        <v>0</v>
      </c>
      <c r="N163" s="90" t="str">
        <f>IF(Таблица1[[#This Row],[Заказ, шт]]="","",Таблица1[[#This Row],[Цена , €]]*$O$13*$M$8)</f>
        <v/>
      </c>
      <c r="O163" s="40"/>
    </row>
    <row r="164" spans="1:15">
      <c r="A164" s="37"/>
      <c r="B164" s="66" t="s">
        <v>434</v>
      </c>
      <c r="C164" s="67" t="s">
        <v>1150</v>
      </c>
      <c r="D164" s="66" t="s">
        <v>98</v>
      </c>
      <c r="E164" s="68">
        <v>1</v>
      </c>
      <c r="F164" s="68" t="s">
        <v>910</v>
      </c>
      <c r="G164" s="77">
        <v>11</v>
      </c>
      <c r="H164" s="77" t="str">
        <f>IF(Таблица1[[#This Row],[Вес/шт]]*Таблица1[[#This Row],[Заказ, шт]]=0,"",Таблица1[[#This Row],[Вес/шт]]*Таблица1[[#This Row],[Заказ, шт]])</f>
        <v/>
      </c>
      <c r="I164" s="78"/>
      <c r="J164" s="68" t="str">
        <f>IF(Таблица1[[#This Row],[Примерная вместимость в бокс]]="","",IFERROR(IF(Таблица1[[#This Row],[Заказ, шт]]="","",L164/I164),0))</f>
        <v/>
      </c>
      <c r="K164" s="94">
        <v>13.012</v>
      </c>
      <c r="L164" s="69"/>
      <c r="M164" s="92">
        <f>Таблица1[[#This Row],[Заказ, шт]]*Таблица1[[#This Row],[Цена , €]]</f>
        <v>0</v>
      </c>
      <c r="N164" s="90" t="str">
        <f>IF(Таблица1[[#This Row],[Заказ, шт]]="","",Таблица1[[#This Row],[Цена , €]]*$O$13*$M$8)</f>
        <v/>
      </c>
      <c r="O164" s="40"/>
    </row>
    <row r="165" spans="1:15">
      <c r="A165" s="37"/>
      <c r="B165" s="66" t="s">
        <v>435</v>
      </c>
      <c r="C165" s="67" t="s">
        <v>1151</v>
      </c>
      <c r="D165" s="66" t="s">
        <v>94</v>
      </c>
      <c r="E165" s="68">
        <v>1</v>
      </c>
      <c r="F165" s="68" t="s">
        <v>129</v>
      </c>
      <c r="G165" s="77"/>
      <c r="H165" s="77" t="str">
        <f>IF(Таблица1[[#This Row],[Вес/шт]]*Таблица1[[#This Row],[Заказ, шт]]=0,"",Таблица1[[#This Row],[Вес/шт]]*Таблица1[[#This Row],[Заказ, шт]])</f>
        <v/>
      </c>
      <c r="I165" s="78">
        <v>85</v>
      </c>
      <c r="J165" s="68" t="str">
        <f>IF(Таблица1[[#This Row],[Примерная вместимость в бокс]]="","",IFERROR(IF(Таблица1[[#This Row],[Заказ, шт]]="","",L165/I165),0))</f>
        <v/>
      </c>
      <c r="K165" s="94">
        <v>8.0963999999999992</v>
      </c>
      <c r="L165" s="69"/>
      <c r="M165" s="92">
        <f>Таблица1[[#This Row],[Заказ, шт]]*Таблица1[[#This Row],[Цена , €]]</f>
        <v>0</v>
      </c>
      <c r="N165" s="90" t="str">
        <f>IF(Таблица1[[#This Row],[Заказ, шт]]="","",Таблица1[[#This Row],[Цена , €]]*$O$13*$M$8)</f>
        <v/>
      </c>
      <c r="O165" s="40"/>
    </row>
    <row r="166" spans="1:15">
      <c r="A166" s="37"/>
      <c r="B166" s="66" t="s">
        <v>436</v>
      </c>
      <c r="C166" s="67" t="s">
        <v>1152</v>
      </c>
      <c r="D166" s="66" t="s">
        <v>188</v>
      </c>
      <c r="E166" s="68">
        <v>1</v>
      </c>
      <c r="F166" s="68" t="s">
        <v>894</v>
      </c>
      <c r="G166" s="77">
        <v>11</v>
      </c>
      <c r="H166" s="77" t="str">
        <f>IF(Таблица1[[#This Row],[Вес/шт]]*Таблица1[[#This Row],[Заказ, шт]]=0,"",Таблица1[[#This Row],[Вес/шт]]*Таблица1[[#This Row],[Заказ, шт]])</f>
        <v/>
      </c>
      <c r="I166" s="78"/>
      <c r="J166" s="68" t="str">
        <f>IF(Таблица1[[#This Row],[Примерная вместимость в бокс]]="","",IFERROR(IF(Таблица1[[#This Row],[Заказ, шт]]="","",L166/I166),0))</f>
        <v/>
      </c>
      <c r="K166" s="94">
        <v>14.168699999999999</v>
      </c>
      <c r="L166" s="69"/>
      <c r="M166" s="92">
        <f>Таблица1[[#This Row],[Заказ, шт]]*Таблица1[[#This Row],[Цена , €]]</f>
        <v>0</v>
      </c>
      <c r="N166" s="90" t="str">
        <f>IF(Таблица1[[#This Row],[Заказ, шт]]="","",Таблица1[[#This Row],[Цена , €]]*$O$13*$M$8)</f>
        <v/>
      </c>
      <c r="O166" s="40"/>
    </row>
    <row r="167" spans="1:15">
      <c r="A167" s="37"/>
      <c r="B167" s="66" t="s">
        <v>438</v>
      </c>
      <c r="C167" s="67" t="s">
        <v>1153</v>
      </c>
      <c r="D167" s="66" t="s">
        <v>86</v>
      </c>
      <c r="E167" s="68">
        <v>10</v>
      </c>
      <c r="F167" s="68" t="s">
        <v>894</v>
      </c>
      <c r="G167" s="77"/>
      <c r="H167" s="77" t="str">
        <f>IF(Таблица1[[#This Row],[Вес/шт]]*Таблица1[[#This Row],[Заказ, шт]]=0,"",Таблица1[[#This Row],[Вес/шт]]*Таблица1[[#This Row],[Заказ, шт]])</f>
        <v/>
      </c>
      <c r="I167" s="78">
        <v>200</v>
      </c>
      <c r="J167" s="68" t="str">
        <f>IF(Таблица1[[#This Row],[Примерная вместимость в бокс]]="","",IFERROR(IF(Таблица1[[#This Row],[Заказ, шт]]="","",L167/I167),0))</f>
        <v/>
      </c>
      <c r="K167" s="94">
        <v>4.3372999999999999</v>
      </c>
      <c r="L167" s="69"/>
      <c r="M167" s="92">
        <f>Таблица1[[#This Row],[Заказ, шт]]*Таблица1[[#This Row],[Цена , €]]</f>
        <v>0</v>
      </c>
      <c r="N167" s="90" t="str">
        <f>IF(Таблица1[[#This Row],[Заказ, шт]]="","",Таблица1[[#This Row],[Цена , €]]*$O$13*$M$8)</f>
        <v/>
      </c>
      <c r="O167" s="40"/>
    </row>
    <row r="168" spans="1:15">
      <c r="A168" s="37"/>
      <c r="B168" s="66" t="s">
        <v>437</v>
      </c>
      <c r="C168" s="67" t="s">
        <v>1154</v>
      </c>
      <c r="D168" s="66" t="s">
        <v>154</v>
      </c>
      <c r="E168" s="68">
        <v>1</v>
      </c>
      <c r="F168" s="68" t="s">
        <v>909</v>
      </c>
      <c r="G168" s="77">
        <v>18</v>
      </c>
      <c r="H168" s="77" t="str">
        <f>IF(Таблица1[[#This Row],[Вес/шт]]*Таблица1[[#This Row],[Заказ, шт]]=0,"",Таблица1[[#This Row],[Вес/шт]]*Таблица1[[#This Row],[Заказ, шт]])</f>
        <v/>
      </c>
      <c r="I168" s="78"/>
      <c r="J168" s="68" t="str">
        <f>IF(Таблица1[[#This Row],[Примерная вместимость в бокс]]="","",IFERROR(IF(Таблица1[[#This Row],[Заказ, шт]]="","",L168/I168),0))</f>
        <v/>
      </c>
      <c r="K168" s="94">
        <v>20.241</v>
      </c>
      <c r="L168" s="69"/>
      <c r="M168" s="92">
        <f>Таблица1[[#This Row],[Заказ, шт]]*Таблица1[[#This Row],[Цена , €]]</f>
        <v>0</v>
      </c>
      <c r="N168" s="90" t="str">
        <f>IF(Таблица1[[#This Row],[Заказ, шт]]="","",Таблица1[[#This Row],[Цена , €]]*$O$13*$M$8)</f>
        <v/>
      </c>
      <c r="O168" s="40"/>
    </row>
    <row r="169" spans="1:15">
      <c r="A169" s="37"/>
      <c r="B169" s="66" t="s">
        <v>271</v>
      </c>
      <c r="C169" s="67" t="s">
        <v>1155</v>
      </c>
      <c r="D169" s="66" t="s">
        <v>94</v>
      </c>
      <c r="E169" s="68">
        <v>1</v>
      </c>
      <c r="F169" s="68" t="s">
        <v>909</v>
      </c>
      <c r="G169" s="77"/>
      <c r="H169" s="77" t="str">
        <f>IF(Таблица1[[#This Row],[Вес/шт]]*Таблица1[[#This Row],[Заказ, шт]]=0,"",Таблица1[[#This Row],[Вес/шт]]*Таблица1[[#This Row],[Заказ, шт]])</f>
        <v/>
      </c>
      <c r="I169" s="78">
        <v>85</v>
      </c>
      <c r="J169" s="68" t="str">
        <f>IF(Таблица1[[#This Row],[Примерная вместимость в бокс]]="","",IFERROR(IF(Таблица1[[#This Row],[Заказ, шт]]="","",L169/I169),0))</f>
        <v/>
      </c>
      <c r="K169" s="94">
        <v>8.7904</v>
      </c>
      <c r="L169" s="69"/>
      <c r="M169" s="92">
        <f>Таблица1[[#This Row],[Заказ, шт]]*Таблица1[[#This Row],[Цена , €]]</f>
        <v>0</v>
      </c>
      <c r="N169" s="90" t="str">
        <f>IF(Таблица1[[#This Row],[Заказ, шт]]="","",Таблица1[[#This Row],[Цена , €]]*$O$13*$M$8)</f>
        <v/>
      </c>
      <c r="O169" s="40"/>
    </row>
    <row r="170" spans="1:15">
      <c r="A170" s="37"/>
      <c r="B170" s="71" t="s">
        <v>997</v>
      </c>
      <c r="C170" s="67" t="s">
        <v>1156</v>
      </c>
      <c r="D170" s="66" t="s">
        <v>204</v>
      </c>
      <c r="E170" s="68">
        <v>1</v>
      </c>
      <c r="F170" s="68" t="s">
        <v>914</v>
      </c>
      <c r="G170" s="77">
        <v>60</v>
      </c>
      <c r="H170" s="77" t="str">
        <f>IF(Таблица1[[#This Row],[Вес/шт]]*Таблица1[[#This Row],[Заказ, шт]]=0,"",Таблица1[[#This Row],[Вес/шт]]*Таблица1[[#This Row],[Заказ, шт]])</f>
        <v/>
      </c>
      <c r="I170" s="78"/>
      <c r="J170" s="68" t="str">
        <f>IF(Таблица1[[#This Row],[Примерная вместимость в бокс]]="","",IFERROR(IF(Таблица1[[#This Row],[Заказ, шт]]="","",L170/I170),0))</f>
        <v/>
      </c>
      <c r="K170" s="94">
        <v>41.638599999999997</v>
      </c>
      <c r="L170" s="69"/>
      <c r="M170" s="92">
        <f>Таблица1[[#This Row],[Заказ, шт]]*Таблица1[[#This Row],[Цена , €]]</f>
        <v>0</v>
      </c>
      <c r="N170" s="90" t="str">
        <f>IF(Таблица1[[#This Row],[Заказ, шт]]="","",Таблица1[[#This Row],[Цена , €]]*$O$13*$M$8)</f>
        <v/>
      </c>
      <c r="O170" s="40"/>
    </row>
    <row r="171" spans="1:15" ht="13.5" customHeight="1">
      <c r="A171" s="37"/>
      <c r="B171" s="66" t="s">
        <v>441</v>
      </c>
      <c r="C171" s="67" t="s">
        <v>1157</v>
      </c>
      <c r="D171" s="66" t="s">
        <v>98</v>
      </c>
      <c r="E171" s="68">
        <v>1</v>
      </c>
      <c r="F171" s="68" t="s">
        <v>894</v>
      </c>
      <c r="G171" s="77">
        <v>11</v>
      </c>
      <c r="H171" s="77" t="str">
        <f>IF(Таблица1[[#This Row],[Вес/шт]]*Таблица1[[#This Row],[Заказ, шт]]=0,"",Таблица1[[#This Row],[Вес/шт]]*Таблица1[[#This Row],[Заказ, шт]])</f>
        <v/>
      </c>
      <c r="I171" s="78"/>
      <c r="J171" s="68" t="str">
        <f>IF(Таблица1[[#This Row],[Примерная вместимость в бокс]]="","",IFERROR(IF(Таблица1[[#This Row],[Заказ, шт]]="","",L171/I171),0))</f>
        <v/>
      </c>
      <c r="K171" s="94">
        <v>14.168699999999999</v>
      </c>
      <c r="L171" s="69"/>
      <c r="M171" s="92">
        <f>Таблица1[[#This Row],[Заказ, шт]]*Таблица1[[#This Row],[Цена , €]]</f>
        <v>0</v>
      </c>
      <c r="N171" s="90" t="str">
        <f>IF(Таблица1[[#This Row],[Заказ, шт]]="","",Таблица1[[#This Row],[Цена , €]]*$O$13*$M$8)</f>
        <v/>
      </c>
      <c r="O171" s="40"/>
    </row>
    <row r="172" spans="1:15">
      <c r="A172" s="37"/>
      <c r="B172" s="66" t="s">
        <v>440</v>
      </c>
      <c r="C172" s="67" t="s">
        <v>1158</v>
      </c>
      <c r="D172" s="66" t="s">
        <v>86</v>
      </c>
      <c r="E172" s="68">
        <v>10</v>
      </c>
      <c r="F172" s="68" t="s">
        <v>129</v>
      </c>
      <c r="G172" s="77"/>
      <c r="H172" s="77" t="str">
        <f>IF(Таблица1[[#This Row],[Вес/шт]]*Таблица1[[#This Row],[Заказ, шт]]=0,"",Таблица1[[#This Row],[Вес/шт]]*Таблица1[[#This Row],[Заказ, шт]])</f>
        <v/>
      </c>
      <c r="I172" s="78">
        <v>200</v>
      </c>
      <c r="J172" s="68" t="str">
        <f>IF(Таблица1[[#This Row],[Примерная вместимость в бокс]]="","",IFERROR(IF(Таблица1[[#This Row],[Заказ, шт]]="","",L172/I172),0))</f>
        <v/>
      </c>
      <c r="K172" s="94">
        <v>4.3372999999999999</v>
      </c>
      <c r="L172" s="69"/>
      <c r="M172" s="92">
        <f>Таблица1[[#This Row],[Заказ, шт]]*Таблица1[[#This Row],[Цена , €]]</f>
        <v>0</v>
      </c>
      <c r="N172" s="90" t="str">
        <f>IF(Таблица1[[#This Row],[Заказ, шт]]="","",Таблица1[[#This Row],[Цена , €]]*$O$13*$M$8)</f>
        <v/>
      </c>
      <c r="O172" s="40"/>
    </row>
    <row r="173" spans="1:15">
      <c r="A173" s="37"/>
      <c r="B173" s="66" t="s">
        <v>439</v>
      </c>
      <c r="C173" s="67" t="s">
        <v>1159</v>
      </c>
      <c r="D173" s="66" t="s">
        <v>94</v>
      </c>
      <c r="E173" s="68">
        <v>1</v>
      </c>
      <c r="F173" s="68" t="s">
        <v>199</v>
      </c>
      <c r="G173" s="77"/>
      <c r="H173" s="77" t="str">
        <f>IF(Таблица1[[#This Row],[Вес/шт]]*Таблица1[[#This Row],[Заказ, шт]]=0,"",Таблица1[[#This Row],[Вес/шт]]*Таблица1[[#This Row],[Заказ, шт]])</f>
        <v/>
      </c>
      <c r="I173" s="78">
        <v>85</v>
      </c>
      <c r="J173" s="68" t="str">
        <f>IF(Таблица1[[#This Row],[Примерная вместимость в бокс]]="","",IFERROR(IF(Таблица1[[#This Row],[Заказ, шт]]="","",L173/I173),0))</f>
        <v/>
      </c>
      <c r="K173" s="94">
        <v>8.7904</v>
      </c>
      <c r="L173" s="69"/>
      <c r="M173" s="92">
        <f>Таблица1[[#This Row],[Заказ, шт]]*Таблица1[[#This Row],[Цена , €]]</f>
        <v>0</v>
      </c>
      <c r="N173" s="90" t="str">
        <f>IF(Таблица1[[#This Row],[Заказ, шт]]="","",Таблица1[[#This Row],[Цена , €]]*$O$13*$M$8)</f>
        <v/>
      </c>
      <c r="O173" s="40"/>
    </row>
    <row r="174" spans="1:15">
      <c r="A174" s="37"/>
      <c r="B174" s="66" t="s">
        <v>272</v>
      </c>
      <c r="C174" s="67" t="s">
        <v>1160</v>
      </c>
      <c r="D174" s="66" t="s">
        <v>86</v>
      </c>
      <c r="E174" s="68">
        <v>10</v>
      </c>
      <c r="F174" s="68" t="s">
        <v>129</v>
      </c>
      <c r="G174" s="77"/>
      <c r="H174" s="77" t="str">
        <f>IF(Таблица1[[#This Row],[Вес/шт]]*Таблица1[[#This Row],[Заказ, шт]]=0,"",Таблица1[[#This Row],[Вес/шт]]*Таблица1[[#This Row],[Заказ, шт]])</f>
        <v/>
      </c>
      <c r="I174" s="78">
        <v>200</v>
      </c>
      <c r="J174" s="68" t="str">
        <f>IF(Таблица1[[#This Row],[Примерная вместимость в бокс]]="","",IFERROR(IF(Таблица1[[#This Row],[Заказ, шт]]="","",L174/I174),0))</f>
        <v/>
      </c>
      <c r="K174" s="94">
        <v>4.3372999999999999</v>
      </c>
      <c r="L174" s="69"/>
      <c r="M174" s="92">
        <f>Таблица1[[#This Row],[Заказ, шт]]*Таблица1[[#This Row],[Цена , €]]</f>
        <v>0</v>
      </c>
      <c r="N174" s="90" t="str">
        <f>IF(Таблица1[[#This Row],[Заказ, шт]]="","",Таблица1[[#This Row],[Цена , €]]*$O$13*$M$8)</f>
        <v/>
      </c>
      <c r="O174" s="40"/>
    </row>
    <row r="175" spans="1:15">
      <c r="B175" s="66" t="s">
        <v>273</v>
      </c>
      <c r="C175" s="67" t="s">
        <v>1161</v>
      </c>
      <c r="D175" s="66" t="s">
        <v>94</v>
      </c>
      <c r="E175" s="68">
        <v>1</v>
      </c>
      <c r="F175" s="68" t="s">
        <v>199</v>
      </c>
      <c r="G175" s="77"/>
      <c r="H175" s="77" t="str">
        <f>IF(Таблица1[[#This Row],[Вес/шт]]*Таблица1[[#This Row],[Заказ, шт]]=0,"",Таблица1[[#This Row],[Вес/шт]]*Таблица1[[#This Row],[Заказ, шт]])</f>
        <v/>
      </c>
      <c r="I175" s="78">
        <v>85</v>
      </c>
      <c r="J175" s="68" t="str">
        <f>IF(Таблица1[[#This Row],[Примерная вместимость в бокс]]="","",IFERROR(IF(Таблица1[[#This Row],[Заказ, шт]]="","",L175/I175),0))</f>
        <v/>
      </c>
      <c r="K175" s="94">
        <v>8.7904</v>
      </c>
      <c r="L175" s="69"/>
      <c r="M175" s="92">
        <f>Таблица1[[#This Row],[Заказ, шт]]*Таблица1[[#This Row],[Цена , €]]</f>
        <v>0</v>
      </c>
      <c r="N175" s="90" t="str">
        <f>IF(Таблица1[[#This Row],[Заказ, шт]]="","",Таблица1[[#This Row],[Цена , €]]*$O$13*$M$8)</f>
        <v/>
      </c>
      <c r="O175" s="40"/>
    </row>
    <row r="176" spans="1:15">
      <c r="B176" s="66" t="s">
        <v>203</v>
      </c>
      <c r="C176" s="67" t="s">
        <v>1162</v>
      </c>
      <c r="D176" s="66" t="s">
        <v>98</v>
      </c>
      <c r="E176" s="68">
        <v>1</v>
      </c>
      <c r="F176" s="68" t="s">
        <v>915</v>
      </c>
      <c r="G176" s="77">
        <v>11</v>
      </c>
      <c r="H176" s="77" t="str">
        <f>IF(Таблица1[[#This Row],[Вес/шт]]*Таблица1[[#This Row],[Заказ, шт]]=0,"",Таблица1[[#This Row],[Вес/шт]]*Таблица1[[#This Row],[Заказ, шт]])</f>
        <v/>
      </c>
      <c r="I176" s="78"/>
      <c r="J176" s="68" t="str">
        <f>IF(Таблица1[[#This Row],[Примерная вместимость в бокс]]="","",IFERROR(IF(Таблица1[[#This Row],[Заказ, шт]]="","",L176/I176),0))</f>
        <v/>
      </c>
      <c r="K176" s="94">
        <v>13.012</v>
      </c>
      <c r="L176" s="69"/>
      <c r="M176" s="92">
        <f>Таблица1[[#This Row],[Заказ, шт]]*Таблица1[[#This Row],[Цена , €]]</f>
        <v>0</v>
      </c>
      <c r="N176" s="90" t="str">
        <f>IF(Таблица1[[#This Row],[Заказ, шт]]="","",Таблица1[[#This Row],[Цена , €]]*$O$13*$M$8)</f>
        <v/>
      </c>
      <c r="O176" s="40"/>
    </row>
    <row r="177" spans="1:15">
      <c r="B177" s="66" t="s">
        <v>443</v>
      </c>
      <c r="C177" s="67" t="s">
        <v>1163</v>
      </c>
      <c r="D177" s="66" t="s">
        <v>86</v>
      </c>
      <c r="E177" s="68">
        <v>10</v>
      </c>
      <c r="F177" s="68" t="s">
        <v>129</v>
      </c>
      <c r="G177" s="77"/>
      <c r="H177" s="77" t="str">
        <f>IF(Таблица1[[#This Row],[Вес/шт]]*Таблица1[[#This Row],[Заказ, шт]]=0,"",Таблица1[[#This Row],[Вес/шт]]*Таблица1[[#This Row],[Заказ, шт]])</f>
        <v/>
      </c>
      <c r="I177" s="78">
        <v>200</v>
      </c>
      <c r="J177" s="68" t="str">
        <f>IF(Таблица1[[#This Row],[Примерная вместимость в бокс]]="","",IFERROR(IF(Таблица1[[#This Row],[Заказ, шт]]="","",L177/I177),0))</f>
        <v/>
      </c>
      <c r="K177" s="94">
        <v>3.4699</v>
      </c>
      <c r="L177" s="69"/>
      <c r="M177" s="92">
        <f>Таблица1[[#This Row],[Заказ, шт]]*Таблица1[[#This Row],[Цена , €]]</f>
        <v>0</v>
      </c>
      <c r="N177" s="90" t="str">
        <f>IF(Таблица1[[#This Row],[Заказ, шт]]="","",Таблица1[[#This Row],[Цена , €]]*$O$13*$M$8)</f>
        <v/>
      </c>
      <c r="O177" s="40"/>
    </row>
    <row r="178" spans="1:15">
      <c r="B178" s="66" t="s">
        <v>442</v>
      </c>
      <c r="C178" s="67" t="s">
        <v>1164</v>
      </c>
      <c r="D178" s="66" t="s">
        <v>154</v>
      </c>
      <c r="E178" s="68">
        <v>1</v>
      </c>
      <c r="F178" s="68" t="s">
        <v>909</v>
      </c>
      <c r="G178" s="77">
        <v>18</v>
      </c>
      <c r="H178" s="77" t="str">
        <f>IF(Таблица1[[#This Row],[Вес/шт]]*Таблица1[[#This Row],[Заказ, шт]]=0,"",Таблица1[[#This Row],[Вес/шт]]*Таблица1[[#This Row],[Заказ, шт]])</f>
        <v/>
      </c>
      <c r="I178" s="78"/>
      <c r="J178" s="68" t="str">
        <f>IF(Таблица1[[#This Row],[Примерная вместимость в бокс]]="","",IFERROR(IF(Таблица1[[#This Row],[Заказ, шт]]="","",L178/I178),0))</f>
        <v/>
      </c>
      <c r="K178" s="94">
        <v>20.241</v>
      </c>
      <c r="L178" s="69"/>
      <c r="M178" s="92">
        <f>Таблица1[[#This Row],[Заказ, шт]]*Таблица1[[#This Row],[Цена , €]]</f>
        <v>0</v>
      </c>
      <c r="N178" s="90" t="str">
        <f>IF(Таблица1[[#This Row],[Заказ, шт]]="","",Таблица1[[#This Row],[Цена , €]]*$O$13*$M$8)</f>
        <v/>
      </c>
      <c r="O178" s="40"/>
    </row>
    <row r="179" spans="1:15">
      <c r="B179" s="66" t="s">
        <v>202</v>
      </c>
      <c r="C179" s="67" t="s">
        <v>1165</v>
      </c>
      <c r="D179" s="66" t="s">
        <v>94</v>
      </c>
      <c r="E179" s="68">
        <v>1</v>
      </c>
      <c r="F179" s="68" t="s">
        <v>909</v>
      </c>
      <c r="G179" s="77"/>
      <c r="H179" s="77" t="str">
        <f>IF(Таблица1[[#This Row],[Вес/шт]]*Таблица1[[#This Row],[Заказ, шт]]=0,"",Таблица1[[#This Row],[Вес/шт]]*Таблица1[[#This Row],[Заказ, шт]])</f>
        <v/>
      </c>
      <c r="I179" s="78">
        <v>85</v>
      </c>
      <c r="J179" s="68" t="str">
        <f>IF(Таблица1[[#This Row],[Примерная вместимость в бокс]]="","",IFERROR(IF(Таблица1[[#This Row],[Заказ, шт]]="","",L179/I179),0))</f>
        <v/>
      </c>
      <c r="K179" s="94">
        <v>8.0963999999999992</v>
      </c>
      <c r="L179" s="69"/>
      <c r="M179" s="92">
        <f>Таблица1[[#This Row],[Заказ, шт]]*Таблица1[[#This Row],[Цена , €]]</f>
        <v>0</v>
      </c>
      <c r="N179" s="90" t="str">
        <f>IF(Таблица1[[#This Row],[Заказ, шт]]="","",Таблица1[[#This Row],[Цена , €]]*$O$13*$M$8)</f>
        <v/>
      </c>
      <c r="O179" s="40"/>
    </row>
    <row r="180" spans="1:15">
      <c r="B180" s="66" t="s">
        <v>444</v>
      </c>
      <c r="C180" s="67" t="s">
        <v>1166</v>
      </c>
      <c r="D180" s="66" t="s">
        <v>98</v>
      </c>
      <c r="E180" s="68">
        <v>1</v>
      </c>
      <c r="F180" s="68" t="s">
        <v>915</v>
      </c>
      <c r="G180" s="77">
        <v>11</v>
      </c>
      <c r="H180" s="77" t="str">
        <f>IF(Таблица1[[#This Row],[Вес/шт]]*Таблица1[[#This Row],[Заказ, шт]]=0,"",Таблица1[[#This Row],[Вес/шт]]*Таблица1[[#This Row],[Заказ, шт]])</f>
        <v/>
      </c>
      <c r="I180" s="78"/>
      <c r="J180" s="68" t="str">
        <f>IF(Таблица1[[#This Row],[Примерная вместимость в бокс]]="","",IFERROR(IF(Таблица1[[#This Row],[Заказ, шт]]="","",L180/I180),0))</f>
        <v/>
      </c>
      <c r="K180" s="94">
        <v>14.168699999999999</v>
      </c>
      <c r="L180" s="69"/>
      <c r="M180" s="92">
        <f>Таблица1[[#This Row],[Заказ, шт]]*Таблица1[[#This Row],[Цена , €]]</f>
        <v>0</v>
      </c>
      <c r="N180" s="90" t="str">
        <f>IF(Таблица1[[#This Row],[Заказ, шт]]="","",Таблица1[[#This Row],[Цена , €]]*$O$13*$M$8)</f>
        <v/>
      </c>
      <c r="O180" s="40"/>
    </row>
    <row r="181" spans="1:15">
      <c r="B181" s="66" t="s">
        <v>445</v>
      </c>
      <c r="C181" s="67" t="s">
        <v>1167</v>
      </c>
      <c r="D181" s="66" t="s">
        <v>94</v>
      </c>
      <c r="E181" s="68">
        <v>1</v>
      </c>
      <c r="F181" s="68" t="s">
        <v>910</v>
      </c>
      <c r="G181" s="77"/>
      <c r="H181" s="77" t="str">
        <f>IF(Таблица1[[#This Row],[Вес/шт]]*Таблица1[[#This Row],[Заказ, шт]]=0,"",Таблица1[[#This Row],[Вес/шт]]*Таблица1[[#This Row],[Заказ, шт]])</f>
        <v/>
      </c>
      <c r="I181" s="78">
        <v>85</v>
      </c>
      <c r="J181" s="68" t="str">
        <f>IF(Таблица1[[#This Row],[Примерная вместимость в бокс]]="","",IFERROR(IF(Таблица1[[#This Row],[Заказ, шт]]="","",L181/I181),0))</f>
        <v/>
      </c>
      <c r="K181" s="94">
        <v>8.7904</v>
      </c>
      <c r="L181" s="69"/>
      <c r="M181" s="92">
        <f>Таблица1[[#This Row],[Заказ, шт]]*Таблица1[[#This Row],[Цена , €]]</f>
        <v>0</v>
      </c>
      <c r="N181" s="90" t="str">
        <f>IF(Таблица1[[#This Row],[Заказ, шт]]="","",Таблица1[[#This Row],[Цена , €]]*$O$13*$M$8)</f>
        <v/>
      </c>
      <c r="O181" s="40"/>
    </row>
    <row r="182" spans="1:15">
      <c r="B182" s="66" t="s">
        <v>274</v>
      </c>
      <c r="C182" s="67" t="s">
        <v>1168</v>
      </c>
      <c r="D182" s="66" t="s">
        <v>86</v>
      </c>
      <c r="E182" s="68">
        <v>10</v>
      </c>
      <c r="F182" s="68" t="s">
        <v>112</v>
      </c>
      <c r="G182" s="77"/>
      <c r="H182" s="77" t="str">
        <f>IF(Таблица1[[#This Row],[Вес/шт]]*Таблица1[[#This Row],[Заказ, шт]]=0,"",Таблица1[[#This Row],[Вес/шт]]*Таблица1[[#This Row],[Заказ, шт]])</f>
        <v/>
      </c>
      <c r="I182" s="78">
        <v>200</v>
      </c>
      <c r="J182" s="68" t="str">
        <f>IF(Таблица1[[#This Row],[Примерная вместимость в бокс]]="","",IFERROR(IF(Таблица1[[#This Row],[Заказ, шт]]="","",L182/I182),0))</f>
        <v/>
      </c>
      <c r="K182" s="94">
        <v>4.3372999999999999</v>
      </c>
      <c r="L182" s="69"/>
      <c r="M182" s="92">
        <f>Таблица1[[#This Row],[Заказ, шт]]*Таблица1[[#This Row],[Цена , €]]</f>
        <v>0</v>
      </c>
      <c r="N182" s="90" t="str">
        <f>IF(Таблица1[[#This Row],[Заказ, шт]]="","",Таблица1[[#This Row],[Цена , €]]*$O$13*$M$8)</f>
        <v/>
      </c>
      <c r="O182" s="40"/>
    </row>
    <row r="183" spans="1:15">
      <c r="A183" s="37"/>
      <c r="B183" s="66" t="s">
        <v>446</v>
      </c>
      <c r="C183" s="67" t="s">
        <v>1169</v>
      </c>
      <c r="D183" s="66" t="s">
        <v>94</v>
      </c>
      <c r="E183" s="68">
        <v>1</v>
      </c>
      <c r="F183" s="68" t="s">
        <v>910</v>
      </c>
      <c r="G183" s="77"/>
      <c r="H183" s="77" t="str">
        <f>IF(Таблица1[[#This Row],[Вес/шт]]*Таблица1[[#This Row],[Заказ, шт]]=0,"",Таблица1[[#This Row],[Вес/шт]]*Таблица1[[#This Row],[Заказ, шт]])</f>
        <v/>
      </c>
      <c r="I183" s="78">
        <v>85</v>
      </c>
      <c r="J183" s="68" t="str">
        <f>IF(Таблица1[[#This Row],[Примерная вместимость в бокс]]="","",IFERROR(IF(Таблица1[[#This Row],[Заказ, шт]]="","",L183/I183),0))</f>
        <v/>
      </c>
      <c r="K183" s="94">
        <v>8.7904</v>
      </c>
      <c r="L183" s="69"/>
      <c r="M183" s="92">
        <f>Таблица1[[#This Row],[Заказ, шт]]*Таблица1[[#This Row],[Цена , €]]</f>
        <v>0</v>
      </c>
      <c r="N183" s="90" t="str">
        <f>IF(Таблица1[[#This Row],[Заказ, шт]]="","",Таблица1[[#This Row],[Цена , €]]*$O$13*$M$8)</f>
        <v/>
      </c>
      <c r="O183" s="40"/>
    </row>
    <row r="184" spans="1:15">
      <c r="A184" s="37"/>
      <c r="B184" s="66" t="s">
        <v>275</v>
      </c>
      <c r="C184" s="67" t="s">
        <v>1170</v>
      </c>
      <c r="D184" s="66" t="s">
        <v>86</v>
      </c>
      <c r="E184" s="68">
        <v>10</v>
      </c>
      <c r="F184" s="68" t="s">
        <v>911</v>
      </c>
      <c r="G184" s="77"/>
      <c r="H184" s="77" t="str">
        <f>IF(Таблица1[[#This Row],[Вес/шт]]*Таблица1[[#This Row],[Заказ, шт]]=0,"",Таблица1[[#This Row],[Вес/шт]]*Таблица1[[#This Row],[Заказ, шт]])</f>
        <v/>
      </c>
      <c r="I184" s="78">
        <v>200</v>
      </c>
      <c r="J184" s="68" t="str">
        <f>IF(Таблица1[[#This Row],[Примерная вместимость в бокс]]="","",IFERROR(IF(Таблица1[[#This Row],[Заказ, шт]]="","",L184/I184),0))</f>
        <v/>
      </c>
      <c r="K184" s="94">
        <v>4.3372999999999999</v>
      </c>
      <c r="L184" s="69"/>
      <c r="M184" s="92">
        <f>Таблица1[[#This Row],[Заказ, шт]]*Таблица1[[#This Row],[Цена , €]]</f>
        <v>0</v>
      </c>
      <c r="N184" s="90" t="str">
        <f>IF(Таблица1[[#This Row],[Заказ, шт]]="","",Таблица1[[#This Row],[Цена , €]]*$O$13*$M$8)</f>
        <v/>
      </c>
      <c r="O184" s="40"/>
    </row>
    <row r="185" spans="1:15">
      <c r="A185" s="37"/>
      <c r="B185" s="66" t="s">
        <v>276</v>
      </c>
      <c r="C185" s="67" t="s">
        <v>1171</v>
      </c>
      <c r="D185" s="66" t="s">
        <v>94</v>
      </c>
      <c r="E185" s="68">
        <v>1</v>
      </c>
      <c r="F185" s="68" t="s">
        <v>129</v>
      </c>
      <c r="G185" s="77"/>
      <c r="H185" s="77" t="str">
        <f>IF(Таблица1[[#This Row],[Вес/шт]]*Таблица1[[#This Row],[Заказ, шт]]=0,"",Таблица1[[#This Row],[Вес/шт]]*Таблица1[[#This Row],[Заказ, шт]])</f>
        <v/>
      </c>
      <c r="I185" s="78">
        <v>85</v>
      </c>
      <c r="J185" s="68" t="str">
        <f>IF(Таблица1[[#This Row],[Примерная вместимость в бокс]]="","",IFERROR(IF(Таблица1[[#This Row],[Заказ, шт]]="","",L185/I185),0))</f>
        <v/>
      </c>
      <c r="K185" s="94">
        <v>8.7904</v>
      </c>
      <c r="L185" s="69"/>
      <c r="M185" s="92">
        <f>Таблица1[[#This Row],[Заказ, шт]]*Таблица1[[#This Row],[Цена , €]]</f>
        <v>0</v>
      </c>
      <c r="N185" s="90" t="str">
        <f>IF(Таблица1[[#This Row],[Заказ, шт]]="","",Таблица1[[#This Row],[Цена , €]]*$O$13*$M$8)</f>
        <v/>
      </c>
      <c r="O185" s="40"/>
    </row>
    <row r="186" spans="1:15">
      <c r="A186" s="37"/>
      <c r="B186" s="66" t="s">
        <v>448</v>
      </c>
      <c r="C186" s="67" t="s">
        <v>1172</v>
      </c>
      <c r="D186" s="66" t="s">
        <v>98</v>
      </c>
      <c r="E186" s="68">
        <v>1</v>
      </c>
      <c r="F186" s="68" t="s">
        <v>915</v>
      </c>
      <c r="G186" s="77">
        <v>11</v>
      </c>
      <c r="H186" s="77" t="str">
        <f>IF(Таблица1[[#This Row],[Вес/шт]]*Таблица1[[#This Row],[Заказ, шт]]=0,"",Таблица1[[#This Row],[Вес/шт]]*Таблица1[[#This Row],[Заказ, шт]])</f>
        <v/>
      </c>
      <c r="I186" s="78"/>
      <c r="J186" s="68" t="str">
        <f>IF(Таблица1[[#This Row],[Примерная вместимость в бокс]]="","",IFERROR(IF(Таблица1[[#This Row],[Заказ, шт]]="","",L186/I186),0))</f>
        <v/>
      </c>
      <c r="K186" s="94">
        <v>14.168699999999999</v>
      </c>
      <c r="L186" s="69"/>
      <c r="M186" s="92">
        <f>Таблица1[[#This Row],[Заказ, шт]]*Таблица1[[#This Row],[Цена , €]]</f>
        <v>0</v>
      </c>
      <c r="N186" s="90" t="str">
        <f>IF(Таблица1[[#This Row],[Заказ, шт]]="","",Таблица1[[#This Row],[Цена , €]]*$O$13*$M$8)</f>
        <v/>
      </c>
      <c r="O186" s="40"/>
    </row>
    <row r="187" spans="1:15">
      <c r="A187" s="37"/>
      <c r="B187" s="66" t="s">
        <v>449</v>
      </c>
      <c r="C187" s="67" t="s">
        <v>1173</v>
      </c>
      <c r="D187" s="66" t="s">
        <v>86</v>
      </c>
      <c r="E187" s="68">
        <v>10</v>
      </c>
      <c r="F187" s="68" t="s">
        <v>129</v>
      </c>
      <c r="G187" s="77"/>
      <c r="H187" s="77" t="str">
        <f>IF(Таблица1[[#This Row],[Вес/шт]]*Таблица1[[#This Row],[Заказ, шт]]=0,"",Таблица1[[#This Row],[Вес/шт]]*Таблица1[[#This Row],[Заказ, шт]])</f>
        <v/>
      </c>
      <c r="I187" s="78">
        <v>200</v>
      </c>
      <c r="J187" s="68" t="str">
        <f>IF(Таблица1[[#This Row],[Примерная вместимость в бокс]]="","",IFERROR(IF(Таблица1[[#This Row],[Заказ, шт]]="","",L187/I187),0))</f>
        <v/>
      </c>
      <c r="K187" s="94">
        <v>3.4699</v>
      </c>
      <c r="L187" s="69"/>
      <c r="M187" s="92">
        <f>Таблица1[[#This Row],[Заказ, шт]]*Таблица1[[#This Row],[Цена , €]]</f>
        <v>0</v>
      </c>
      <c r="N187" s="90" t="str">
        <f>IF(Таблица1[[#This Row],[Заказ, шт]]="","",Таблица1[[#This Row],[Цена , €]]*$O$13*$M$8)</f>
        <v/>
      </c>
      <c r="O187" s="40"/>
    </row>
    <row r="188" spans="1:15">
      <c r="A188" s="37"/>
      <c r="B188" s="66" t="s">
        <v>450</v>
      </c>
      <c r="C188" s="67" t="s">
        <v>1174</v>
      </c>
      <c r="D188" s="66" t="s">
        <v>94</v>
      </c>
      <c r="E188" s="68">
        <v>1</v>
      </c>
      <c r="F188" s="68" t="s">
        <v>894</v>
      </c>
      <c r="G188" s="77"/>
      <c r="H188" s="77" t="str">
        <f>IF(Таблица1[[#This Row],[Вес/шт]]*Таблица1[[#This Row],[Заказ, шт]]=0,"",Таблица1[[#This Row],[Вес/шт]]*Таблица1[[#This Row],[Заказ, шт]])</f>
        <v/>
      </c>
      <c r="I188" s="78">
        <v>85</v>
      </c>
      <c r="J188" s="68" t="str">
        <f>IF(Таблица1[[#This Row],[Примерная вместимость в бокс]]="","",IFERROR(IF(Таблица1[[#This Row],[Заказ, шт]]="","",L188/I188),0))</f>
        <v/>
      </c>
      <c r="K188" s="94">
        <v>8.0963999999999992</v>
      </c>
      <c r="L188" s="69"/>
      <c r="M188" s="92">
        <f>Таблица1[[#This Row],[Заказ, шт]]*Таблица1[[#This Row],[Цена , €]]</f>
        <v>0</v>
      </c>
      <c r="N188" s="90" t="str">
        <f>IF(Таблица1[[#This Row],[Заказ, шт]]="","",Таблица1[[#This Row],[Цена , €]]*$O$13*$M$8)</f>
        <v/>
      </c>
      <c r="O188" s="40"/>
    </row>
    <row r="189" spans="1:15">
      <c r="A189" s="37"/>
      <c r="B189" s="66" t="s">
        <v>447</v>
      </c>
      <c r="C189" s="67" t="s">
        <v>1175</v>
      </c>
      <c r="D189" s="66" t="s">
        <v>204</v>
      </c>
      <c r="E189" s="68">
        <v>1</v>
      </c>
      <c r="F189" s="68" t="s">
        <v>916</v>
      </c>
      <c r="G189" s="77">
        <v>60</v>
      </c>
      <c r="H189" s="77" t="str">
        <f>IF(Таблица1[[#This Row],[Вес/шт]]*Таблица1[[#This Row],[Заказ, шт]]=0,"",Таблица1[[#This Row],[Вес/шт]]*Таблица1[[#This Row],[Заказ, шт]])</f>
        <v/>
      </c>
      <c r="I189" s="78"/>
      <c r="J189" s="68" t="str">
        <f>IF(Таблица1[[#This Row],[Примерная вместимость в бокс]]="","",IFERROR(IF(Таблица1[[#This Row],[Заказ, шт]]="","",L189/I189),0))</f>
        <v/>
      </c>
      <c r="K189" s="94">
        <v>41.638599999999997</v>
      </c>
      <c r="L189" s="69"/>
      <c r="M189" s="92">
        <f>Таблица1[[#This Row],[Заказ, шт]]*Таблица1[[#This Row],[Цена , €]]</f>
        <v>0</v>
      </c>
      <c r="N189" s="90" t="str">
        <f>IF(Таблица1[[#This Row],[Заказ, шт]]="","",Таблица1[[#This Row],[Цена , €]]*$O$13*$M$8)</f>
        <v/>
      </c>
      <c r="O189" s="40"/>
    </row>
    <row r="190" spans="1:15">
      <c r="A190" s="37"/>
      <c r="B190" s="66" t="s">
        <v>454</v>
      </c>
      <c r="C190" s="67" t="s">
        <v>1176</v>
      </c>
      <c r="D190" s="66" t="s">
        <v>188</v>
      </c>
      <c r="E190" s="68">
        <v>1</v>
      </c>
      <c r="F190" s="68" t="s">
        <v>906</v>
      </c>
      <c r="G190" s="77">
        <v>11</v>
      </c>
      <c r="H190" s="77" t="str">
        <f>IF(Таблица1[[#This Row],[Вес/шт]]*Таблица1[[#This Row],[Заказ, шт]]=0,"",Таблица1[[#This Row],[Вес/шт]]*Таблица1[[#This Row],[Заказ, шт]])</f>
        <v/>
      </c>
      <c r="I190" s="78"/>
      <c r="J190" s="68" t="str">
        <f>IF(Таблица1[[#This Row],[Примерная вместимость в бокс]]="","",IFERROR(IF(Таблица1[[#This Row],[Заказ, шт]]="","",L190/I190),0))</f>
        <v/>
      </c>
      <c r="K190" s="94">
        <v>14.168699999999999</v>
      </c>
      <c r="L190" s="69"/>
      <c r="M190" s="92">
        <f>Таблица1[[#This Row],[Заказ, шт]]*Таблица1[[#This Row],[Цена , €]]</f>
        <v>0</v>
      </c>
      <c r="N190" s="90" t="str">
        <f>IF(Таблица1[[#This Row],[Заказ, шт]]="","",Таблица1[[#This Row],[Цена , €]]*$O$13*$M$8)</f>
        <v/>
      </c>
      <c r="O190" s="40"/>
    </row>
    <row r="191" spans="1:15">
      <c r="A191" s="37"/>
      <c r="B191" s="66" t="s">
        <v>455</v>
      </c>
      <c r="C191" s="67" t="s">
        <v>1177</v>
      </c>
      <c r="D191" s="66" t="s">
        <v>86</v>
      </c>
      <c r="E191" s="68">
        <v>10</v>
      </c>
      <c r="F191" s="68" t="s">
        <v>910</v>
      </c>
      <c r="G191" s="77"/>
      <c r="H191" s="77" t="str">
        <f>IF(Таблица1[[#This Row],[Вес/шт]]*Таблица1[[#This Row],[Заказ, шт]]=0,"",Таблица1[[#This Row],[Вес/шт]]*Таблица1[[#This Row],[Заказ, шт]])</f>
        <v/>
      </c>
      <c r="I191" s="78">
        <v>200</v>
      </c>
      <c r="J191" s="68" t="str">
        <f>IF(Таблица1[[#This Row],[Примерная вместимость в бокс]]="","",IFERROR(IF(Таблица1[[#This Row],[Заказ, шт]]="","",L191/I191),0))</f>
        <v/>
      </c>
      <c r="K191" s="94">
        <v>4.3372999999999999</v>
      </c>
      <c r="L191" s="69"/>
      <c r="M191" s="92">
        <f>Таблица1[[#This Row],[Заказ, шт]]*Таблица1[[#This Row],[Цена , €]]</f>
        <v>0</v>
      </c>
      <c r="N191" s="90" t="str">
        <f>IF(Таблица1[[#This Row],[Заказ, шт]]="","",Таблица1[[#This Row],[Цена , €]]*$O$13*$M$8)</f>
        <v/>
      </c>
      <c r="O191" s="40"/>
    </row>
    <row r="192" spans="1:15">
      <c r="A192" s="37"/>
      <c r="B192" s="66" t="s">
        <v>452</v>
      </c>
      <c r="C192" s="67" t="s">
        <v>1178</v>
      </c>
      <c r="D192" s="66" t="s">
        <v>154</v>
      </c>
      <c r="E192" s="68">
        <v>1</v>
      </c>
      <c r="F192" s="68" t="s">
        <v>909</v>
      </c>
      <c r="G192" s="77">
        <v>18</v>
      </c>
      <c r="H192" s="77" t="str">
        <f>IF(Таблица1[[#This Row],[Вес/шт]]*Таблица1[[#This Row],[Заказ, шт]]=0,"",Таблица1[[#This Row],[Вес/шт]]*Таблица1[[#This Row],[Заказ, шт]])</f>
        <v/>
      </c>
      <c r="I192" s="78"/>
      <c r="J192" s="68" t="str">
        <f>IF(Таблица1[[#This Row],[Примерная вместимость в бокс]]="","",IFERROR(IF(Таблица1[[#This Row],[Заказ, шт]]="","",L192/I192),0))</f>
        <v/>
      </c>
      <c r="K192" s="94">
        <v>20.241</v>
      </c>
      <c r="L192" s="69"/>
      <c r="M192" s="92">
        <f>Таблица1[[#This Row],[Заказ, шт]]*Таблица1[[#This Row],[Цена , €]]</f>
        <v>0</v>
      </c>
      <c r="N192" s="90" t="str">
        <f>IF(Таблица1[[#This Row],[Заказ, шт]]="","",Таблица1[[#This Row],[Цена , €]]*$O$13*$M$8)</f>
        <v/>
      </c>
      <c r="O192" s="40"/>
    </row>
    <row r="193" spans="1:15">
      <c r="A193" s="37"/>
      <c r="B193" s="66" t="s">
        <v>451</v>
      </c>
      <c r="C193" s="67" t="s">
        <v>1179</v>
      </c>
      <c r="D193" s="66" t="s">
        <v>94</v>
      </c>
      <c r="E193" s="68">
        <v>1</v>
      </c>
      <c r="F193" s="68" t="s">
        <v>894</v>
      </c>
      <c r="G193" s="77"/>
      <c r="H193" s="77" t="str">
        <f>IF(Таблица1[[#This Row],[Вес/шт]]*Таблица1[[#This Row],[Заказ, шт]]=0,"",Таблица1[[#This Row],[Вес/шт]]*Таблица1[[#This Row],[Заказ, шт]])</f>
        <v/>
      </c>
      <c r="I193" s="78">
        <v>85</v>
      </c>
      <c r="J193" s="68" t="str">
        <f>IF(Таблица1[[#This Row],[Примерная вместимость в бокс]]="","",IFERROR(IF(Таблица1[[#This Row],[Заказ, шт]]="","",L193/I193),0))</f>
        <v/>
      </c>
      <c r="K193" s="94">
        <v>8.7904</v>
      </c>
      <c r="L193" s="69"/>
      <c r="M193" s="92">
        <f>Таблица1[[#This Row],[Заказ, шт]]*Таблица1[[#This Row],[Цена , €]]</f>
        <v>0</v>
      </c>
      <c r="N193" s="90" t="str">
        <f>IF(Таблица1[[#This Row],[Заказ, шт]]="","",Таблица1[[#This Row],[Цена , €]]*$O$13*$M$8)</f>
        <v/>
      </c>
      <c r="O193" s="40"/>
    </row>
    <row r="194" spans="1:15">
      <c r="A194" s="37"/>
      <c r="B194" s="66" t="s">
        <v>453</v>
      </c>
      <c r="C194" s="67" t="s">
        <v>1180</v>
      </c>
      <c r="D194" s="66" t="s">
        <v>204</v>
      </c>
      <c r="E194" s="68">
        <v>1</v>
      </c>
      <c r="F194" s="68" t="s">
        <v>916</v>
      </c>
      <c r="G194" s="77">
        <v>60</v>
      </c>
      <c r="H194" s="77" t="str">
        <f>IF(Таблица1[[#This Row],[Вес/шт]]*Таблица1[[#This Row],[Заказ, шт]]=0,"",Таблица1[[#This Row],[Вес/шт]]*Таблица1[[#This Row],[Заказ, шт]])</f>
        <v/>
      </c>
      <c r="I194" s="78"/>
      <c r="J194" s="68" t="str">
        <f>IF(Таблица1[[#This Row],[Примерная вместимость в бокс]]="","",IFERROR(IF(Таблица1[[#This Row],[Заказ, шт]]="","",L194/I194),0))</f>
        <v/>
      </c>
      <c r="K194" s="94">
        <v>41.638599999999997</v>
      </c>
      <c r="L194" s="69"/>
      <c r="M194" s="92">
        <f>Таблица1[[#This Row],[Заказ, шт]]*Таблица1[[#This Row],[Цена , €]]</f>
        <v>0</v>
      </c>
      <c r="N194" s="90" t="str">
        <f>IF(Таблица1[[#This Row],[Заказ, шт]]="","",Таблица1[[#This Row],[Цена , €]]*$O$13*$M$8)</f>
        <v/>
      </c>
      <c r="O194" s="40"/>
    </row>
    <row r="195" spans="1:15">
      <c r="A195" s="37"/>
      <c r="B195" s="66" t="s">
        <v>458</v>
      </c>
      <c r="C195" s="67" t="s">
        <v>1719</v>
      </c>
      <c r="D195" s="66" t="s">
        <v>98</v>
      </c>
      <c r="E195" s="68">
        <v>1</v>
      </c>
      <c r="F195" s="68" t="s">
        <v>906</v>
      </c>
      <c r="G195" s="77">
        <v>11</v>
      </c>
      <c r="H195" s="77" t="str">
        <f>IF(Таблица1[[#This Row],[Вес/шт]]*Таблица1[[#This Row],[Заказ, шт]]=0,"",Таблица1[[#This Row],[Вес/шт]]*Таблица1[[#This Row],[Заказ, шт]])</f>
        <v/>
      </c>
      <c r="I195" s="78"/>
      <c r="J195" s="68" t="str">
        <f>IF(Таблица1[[#This Row],[Примерная вместимость в бокс]]="","",IFERROR(IF(Таблица1[[#This Row],[Заказ, шт]]="","",L195/I195),0))</f>
        <v/>
      </c>
      <c r="K195" s="94">
        <v>14.168699999999999</v>
      </c>
      <c r="L195" s="69"/>
      <c r="M195" s="92">
        <f>Таблица1[[#This Row],[Заказ, шт]]*Таблица1[[#This Row],[Цена , €]]</f>
        <v>0</v>
      </c>
      <c r="N195" s="90" t="str">
        <f>IF(Таблица1[[#This Row],[Заказ, шт]]="","",Таблица1[[#This Row],[Цена , €]]*$O$13*$M$8)</f>
        <v/>
      </c>
      <c r="O195" s="40"/>
    </row>
    <row r="196" spans="1:15">
      <c r="A196" s="37"/>
      <c r="B196" s="66" t="s">
        <v>460</v>
      </c>
      <c r="C196" s="67" t="s">
        <v>1181</v>
      </c>
      <c r="D196" s="66" t="s">
        <v>86</v>
      </c>
      <c r="E196" s="68">
        <v>10</v>
      </c>
      <c r="F196" s="68" t="s">
        <v>199</v>
      </c>
      <c r="G196" s="77"/>
      <c r="H196" s="77" t="str">
        <f>IF(Таблица1[[#This Row],[Вес/шт]]*Таблица1[[#This Row],[Заказ, шт]]=0,"",Таблица1[[#This Row],[Вес/шт]]*Таблица1[[#This Row],[Заказ, шт]])</f>
        <v/>
      </c>
      <c r="I196" s="78">
        <v>200</v>
      </c>
      <c r="J196" s="68" t="str">
        <f>IF(Таблица1[[#This Row],[Примерная вместимость в бокс]]="","",IFERROR(IF(Таблица1[[#This Row],[Заказ, шт]]="","",L196/I196),0))</f>
        <v/>
      </c>
      <c r="K196" s="94">
        <v>4.3372999999999999</v>
      </c>
      <c r="L196" s="69"/>
      <c r="M196" s="92">
        <f>Таблица1[[#This Row],[Заказ, шт]]*Таблица1[[#This Row],[Цена , €]]</f>
        <v>0</v>
      </c>
      <c r="N196" s="90" t="str">
        <f>IF(Таблица1[[#This Row],[Заказ, шт]]="","",Таблица1[[#This Row],[Цена , €]]*$O$13*$M$8)</f>
        <v/>
      </c>
      <c r="O196" s="40"/>
    </row>
    <row r="197" spans="1:15">
      <c r="A197" s="37"/>
      <c r="B197" s="66" t="s">
        <v>457</v>
      </c>
      <c r="C197" s="67" t="s">
        <v>1720</v>
      </c>
      <c r="D197" s="66" t="s">
        <v>154</v>
      </c>
      <c r="E197" s="68">
        <v>1</v>
      </c>
      <c r="F197" s="68" t="s">
        <v>909</v>
      </c>
      <c r="G197" s="77">
        <v>18</v>
      </c>
      <c r="H197" s="77" t="str">
        <f>IF(Таблица1[[#This Row],[Вес/шт]]*Таблица1[[#This Row],[Заказ, шт]]=0,"",Таблица1[[#This Row],[Вес/шт]]*Таблица1[[#This Row],[Заказ, шт]])</f>
        <v/>
      </c>
      <c r="I197" s="78"/>
      <c r="J197" s="68" t="str">
        <f>IF(Таблица1[[#This Row],[Примерная вместимость в бокс]]="","",IFERROR(IF(Таблица1[[#This Row],[Заказ, шт]]="","",L197/I197),0))</f>
        <v/>
      </c>
      <c r="K197" s="94">
        <v>20.241</v>
      </c>
      <c r="L197" s="69"/>
      <c r="M197" s="92">
        <f>Таблица1[[#This Row],[Заказ, шт]]*Таблица1[[#This Row],[Цена , €]]</f>
        <v>0</v>
      </c>
      <c r="N197" s="90" t="str">
        <f>IF(Таблица1[[#This Row],[Заказ, шт]]="","",Таблица1[[#This Row],[Цена , €]]*$O$13*$M$8)</f>
        <v/>
      </c>
      <c r="O197" s="40"/>
    </row>
    <row r="198" spans="1:15">
      <c r="A198" s="37"/>
      <c r="B198" s="66" t="s">
        <v>459</v>
      </c>
      <c r="C198" s="67" t="s">
        <v>1182</v>
      </c>
      <c r="D198" s="66" t="s">
        <v>94</v>
      </c>
      <c r="E198" s="68">
        <v>1</v>
      </c>
      <c r="F198" s="68" t="s">
        <v>894</v>
      </c>
      <c r="G198" s="77"/>
      <c r="H198" s="77" t="str">
        <f>IF(Таблица1[[#This Row],[Вес/шт]]*Таблица1[[#This Row],[Заказ, шт]]=0,"",Таблица1[[#This Row],[Вес/шт]]*Таблица1[[#This Row],[Заказ, шт]])</f>
        <v/>
      </c>
      <c r="I198" s="78">
        <v>85</v>
      </c>
      <c r="J198" s="68" t="str">
        <f>IF(Таблица1[[#This Row],[Примерная вместимость в бокс]]="","",IFERROR(IF(Таблица1[[#This Row],[Заказ, шт]]="","",L198/I198),0))</f>
        <v/>
      </c>
      <c r="K198" s="94">
        <v>8.7904</v>
      </c>
      <c r="L198" s="69"/>
      <c r="M198" s="92">
        <f>Таблица1[[#This Row],[Заказ, шт]]*Таблица1[[#This Row],[Цена , €]]</f>
        <v>0</v>
      </c>
      <c r="N198" s="90" t="str">
        <f>IF(Таблица1[[#This Row],[Заказ, шт]]="","",Таблица1[[#This Row],[Цена , €]]*$O$13*$M$8)</f>
        <v/>
      </c>
      <c r="O198" s="40"/>
    </row>
    <row r="199" spans="1:15">
      <c r="A199" s="37"/>
      <c r="B199" s="66" t="s">
        <v>456</v>
      </c>
      <c r="C199" s="67" t="s">
        <v>1721</v>
      </c>
      <c r="D199" s="66" t="s">
        <v>204</v>
      </c>
      <c r="E199" s="68">
        <v>1</v>
      </c>
      <c r="F199" s="68" t="s">
        <v>916</v>
      </c>
      <c r="G199" s="77">
        <v>60</v>
      </c>
      <c r="H199" s="77" t="str">
        <f>IF(Таблица1[[#This Row],[Вес/шт]]*Таблица1[[#This Row],[Заказ, шт]]=0,"",Таблица1[[#This Row],[Вес/шт]]*Таблица1[[#This Row],[Заказ, шт]])</f>
        <v/>
      </c>
      <c r="I199" s="78"/>
      <c r="J199" s="68" t="str">
        <f>IF(Таблица1[[#This Row],[Примерная вместимость в бокс]]="","",IFERROR(IF(Таблица1[[#This Row],[Заказ, шт]]="","",L199/I199),0))</f>
        <v/>
      </c>
      <c r="K199" s="94">
        <v>41.638599999999997</v>
      </c>
      <c r="L199" s="69"/>
      <c r="M199" s="92">
        <f>Таблица1[[#This Row],[Заказ, шт]]*Таблица1[[#This Row],[Цена , €]]</f>
        <v>0</v>
      </c>
      <c r="N199" s="90" t="str">
        <f>IF(Таблица1[[#This Row],[Заказ, шт]]="","",Таблица1[[#This Row],[Цена , €]]*$O$13*$M$8)</f>
        <v/>
      </c>
      <c r="O199" s="40"/>
    </row>
    <row r="200" spans="1:15">
      <c r="A200" s="37"/>
      <c r="B200" s="66" t="s">
        <v>280</v>
      </c>
      <c r="C200" s="67" t="s">
        <v>1183</v>
      </c>
      <c r="D200" s="66" t="s">
        <v>857</v>
      </c>
      <c r="E200" s="68">
        <v>10</v>
      </c>
      <c r="F200" s="68" t="s">
        <v>89</v>
      </c>
      <c r="G200" s="77"/>
      <c r="H200" s="77" t="str">
        <f>IF(Таблица1[[#This Row],[Вес/шт]]*Таблица1[[#This Row],[Заказ, шт]]=0,"",Таблица1[[#This Row],[Вес/шт]]*Таблица1[[#This Row],[Заказ, шт]])</f>
        <v/>
      </c>
      <c r="I200" s="78">
        <v>200</v>
      </c>
      <c r="J200" s="68" t="str">
        <f>IF(Таблица1[[#This Row],[Примерная вместимость в бокс]]="","",IFERROR(IF(Таблица1[[#This Row],[Заказ, шт]]="","",L200/I200),0))</f>
        <v/>
      </c>
      <c r="K200" s="94">
        <v>6.9398</v>
      </c>
      <c r="L200" s="69"/>
      <c r="M200" s="92">
        <f>Таблица1[[#This Row],[Заказ, шт]]*Таблица1[[#This Row],[Цена , €]]</f>
        <v>0</v>
      </c>
      <c r="N200" s="90" t="str">
        <f>IF(Таблица1[[#This Row],[Заказ, шт]]="","",Таблица1[[#This Row],[Цена , €]]*$O$13*$M$8)</f>
        <v/>
      </c>
      <c r="O200" s="40"/>
    </row>
    <row r="201" spans="1:15">
      <c r="A201" s="37"/>
      <c r="B201" s="66" t="s">
        <v>426</v>
      </c>
      <c r="C201" s="67" t="s">
        <v>1184</v>
      </c>
      <c r="D201" s="66" t="s">
        <v>858</v>
      </c>
      <c r="E201" s="68">
        <v>1</v>
      </c>
      <c r="F201" s="68" t="s">
        <v>87</v>
      </c>
      <c r="G201" s="77"/>
      <c r="H201" s="77" t="str">
        <f>IF(Таблица1[[#This Row],[Вес/шт]]*Таблица1[[#This Row],[Заказ, шт]]=0,"",Таблица1[[#This Row],[Вес/шт]]*Таблица1[[#This Row],[Заказ, шт]])</f>
        <v/>
      </c>
      <c r="I201" s="78">
        <v>85</v>
      </c>
      <c r="J201" s="68" t="str">
        <f>IF(Таблица1[[#This Row],[Примерная вместимость в бокс]]="","",IFERROR(IF(Таблица1[[#This Row],[Заказ, шт]]="","",L201/I201),0))</f>
        <v/>
      </c>
      <c r="K201" s="94">
        <v>10.409599999999999</v>
      </c>
      <c r="L201" s="69"/>
      <c r="M201" s="92">
        <f>Таблица1[[#This Row],[Заказ, шт]]*Таблица1[[#This Row],[Цена , €]]</f>
        <v>0</v>
      </c>
      <c r="N201" s="90" t="str">
        <f>IF(Таблица1[[#This Row],[Заказ, шт]]="","",Таблица1[[#This Row],[Цена , €]]*$O$13*$M$8)</f>
        <v/>
      </c>
      <c r="O201" s="40"/>
    </row>
    <row r="202" spans="1:15">
      <c r="A202" s="37"/>
      <c r="B202" s="66" t="s">
        <v>349</v>
      </c>
      <c r="C202" s="67" t="s">
        <v>1185</v>
      </c>
      <c r="D202" s="66" t="s">
        <v>150</v>
      </c>
      <c r="E202" s="68">
        <v>1</v>
      </c>
      <c r="F202" s="68" t="s">
        <v>883</v>
      </c>
      <c r="G202" s="77">
        <v>25</v>
      </c>
      <c r="H202" s="77" t="str">
        <f>IF(Таблица1[[#This Row],[Вес/шт]]*Таблица1[[#This Row],[Заказ, шт]]=0,"",Таблица1[[#This Row],[Вес/шт]]*Таблица1[[#This Row],[Заказ, шт]])</f>
        <v/>
      </c>
      <c r="I202" s="78"/>
      <c r="J202" s="68" t="str">
        <f>IF(Таблица1[[#This Row],[Примерная вместимость в бокс]]="","",IFERROR(IF(Таблица1[[#This Row],[Заказ, шт]]="","",L202/I202),0))</f>
        <v/>
      </c>
      <c r="K202" s="94">
        <v>64.771100000000004</v>
      </c>
      <c r="L202" s="69"/>
      <c r="M202" s="92">
        <f>Таблица1[[#This Row],[Заказ, шт]]*Таблица1[[#This Row],[Цена , €]]</f>
        <v>0</v>
      </c>
      <c r="N202" s="90" t="str">
        <f>IF(Таблица1[[#This Row],[Заказ, шт]]="","",Таблица1[[#This Row],[Цена , €]]*$O$13*$M$8)</f>
        <v/>
      </c>
      <c r="O202" s="40"/>
    </row>
    <row r="203" spans="1:15">
      <c r="A203" s="37"/>
      <c r="B203" s="66" t="s">
        <v>350</v>
      </c>
      <c r="C203" s="67" t="s">
        <v>1186</v>
      </c>
      <c r="D203" s="66" t="s">
        <v>173</v>
      </c>
      <c r="E203" s="68"/>
      <c r="F203" s="68" t="s">
        <v>884</v>
      </c>
      <c r="G203" s="77"/>
      <c r="H203" s="77" t="str">
        <f>IF(Таблица1[[#This Row],[Вес/шт]]*Таблица1[[#This Row],[Заказ, шт]]=0,"",Таблица1[[#This Row],[Вес/шт]]*Таблица1[[#This Row],[Заказ, шт]])</f>
        <v/>
      </c>
      <c r="I203" s="78">
        <v>120</v>
      </c>
      <c r="J203" s="68" t="str">
        <f>IF(Таблица1[[#This Row],[Примерная вместимость в бокс]]="","",IFERROR(IF(Таблица1[[#This Row],[Заказ, шт]]="","",L203/I203),0))</f>
        <v/>
      </c>
      <c r="K203" s="94">
        <v>19.893999999999998</v>
      </c>
      <c r="L203" s="69"/>
      <c r="M203" s="92">
        <f>Таблица1[[#This Row],[Заказ, шт]]*Таблица1[[#This Row],[Цена , €]]</f>
        <v>0</v>
      </c>
      <c r="N203" s="90" t="str">
        <f>IF(Таблица1[[#This Row],[Заказ, шт]]="","",Таблица1[[#This Row],[Цена , €]]*$O$13*$M$8)</f>
        <v/>
      </c>
      <c r="O203" s="40"/>
    </row>
    <row r="204" spans="1:15" ht="13.5" customHeight="1">
      <c r="A204" s="37"/>
      <c r="B204" s="66" t="s">
        <v>351</v>
      </c>
      <c r="C204" s="67" t="s">
        <v>1187</v>
      </c>
      <c r="D204" s="66" t="s">
        <v>147</v>
      </c>
      <c r="E204" s="68">
        <v>1</v>
      </c>
      <c r="F204" s="68" t="s">
        <v>885</v>
      </c>
      <c r="G204" s="77">
        <v>9</v>
      </c>
      <c r="H204" s="77" t="str">
        <f>IF(Таблица1[[#This Row],[Вес/шт]]*Таблица1[[#This Row],[Заказ, шт]]=0,"",Таблица1[[#This Row],[Вес/шт]]*Таблица1[[#This Row],[Заказ, шт]])</f>
        <v/>
      </c>
      <c r="I204" s="78"/>
      <c r="J204" s="68" t="str">
        <f>IF(Таблица1[[#This Row],[Примерная вместимость в бокс]]="","",IFERROR(IF(Таблица1[[#This Row],[Заказ, шт]]="","",L204/I204),0))</f>
        <v/>
      </c>
      <c r="K204" s="94">
        <v>37.012</v>
      </c>
      <c r="L204" s="69"/>
      <c r="M204" s="92">
        <f>Таблица1[[#This Row],[Заказ, шт]]*Таблица1[[#This Row],[Цена , €]]</f>
        <v>0</v>
      </c>
      <c r="N204" s="90" t="str">
        <f>IF(Таблица1[[#This Row],[Заказ, шт]]="","",Таблица1[[#This Row],[Цена , €]]*$O$13*$M$8)</f>
        <v/>
      </c>
      <c r="O204" s="40"/>
    </row>
    <row r="205" spans="1:15" ht="13.5" customHeight="1">
      <c r="A205" s="37"/>
      <c r="B205" s="66" t="s">
        <v>348</v>
      </c>
      <c r="C205" s="67" t="s">
        <v>1188</v>
      </c>
      <c r="D205" s="66" t="s">
        <v>146</v>
      </c>
      <c r="E205" s="68">
        <v>1</v>
      </c>
      <c r="F205" s="68" t="s">
        <v>218</v>
      </c>
      <c r="G205" s="77"/>
      <c r="H205" s="77" t="str">
        <f>IF(Таблица1[[#This Row],[Вес/шт]]*Таблица1[[#This Row],[Заказ, шт]]=0,"",Таблица1[[#This Row],[Вес/шт]]*Таблица1[[#This Row],[Заказ, шт]])</f>
        <v/>
      </c>
      <c r="I205" s="78">
        <v>85</v>
      </c>
      <c r="J205" s="68" t="str">
        <f>IF(Таблица1[[#This Row],[Примерная вместимость в бокс]]="","",IFERROR(IF(Таблица1[[#This Row],[Заказ, шт]]="","",L205/I205),0))</f>
        <v/>
      </c>
      <c r="K205" s="94">
        <v>4.6265000000000001</v>
      </c>
      <c r="L205" s="69"/>
      <c r="M205" s="92">
        <f>Таблица1[[#This Row],[Заказ, шт]]*Таблица1[[#This Row],[Цена , €]]</f>
        <v>0</v>
      </c>
      <c r="N205" s="90" t="str">
        <f>IF(Таблица1[[#This Row],[Заказ, шт]]="","",Таблица1[[#This Row],[Цена , €]]*$O$13*$M$8)</f>
        <v/>
      </c>
      <c r="O205" s="40"/>
    </row>
    <row r="206" spans="1:15">
      <c r="A206" s="37"/>
      <c r="B206" s="66" t="s">
        <v>751</v>
      </c>
      <c r="C206" s="67" t="s">
        <v>1189</v>
      </c>
      <c r="D206" s="66" t="s">
        <v>147</v>
      </c>
      <c r="E206" s="68">
        <v>1</v>
      </c>
      <c r="F206" s="68" t="s">
        <v>195</v>
      </c>
      <c r="G206" s="77">
        <v>9</v>
      </c>
      <c r="H206" s="77" t="str">
        <f>IF(Таблица1[[#This Row],[Вес/шт]]*Таблица1[[#This Row],[Заказ, шт]]=0,"",Таблица1[[#This Row],[Вес/шт]]*Таблица1[[#This Row],[Заказ, шт]])</f>
        <v/>
      </c>
      <c r="I206" s="78"/>
      <c r="J206" s="68" t="str">
        <f>IF(Таблица1[[#This Row],[Примерная вместимость в бокс]]="","",IFERROR(IF(Таблица1[[#This Row],[Заказ, шт]]="","",L206/I206),0))</f>
        <v/>
      </c>
      <c r="K206" s="94">
        <v>8.0963999999999992</v>
      </c>
      <c r="L206" s="69"/>
      <c r="M206" s="92">
        <f>Таблица1[[#This Row],[Заказ, шт]]*Таблица1[[#This Row],[Цена , €]]</f>
        <v>0</v>
      </c>
      <c r="N206" s="90" t="str">
        <f>IF(Таблица1[[#This Row],[Заказ, шт]]="","",Таблица1[[#This Row],[Цена , €]]*$O$13*$M$8)</f>
        <v/>
      </c>
      <c r="O206" s="40"/>
    </row>
    <row r="207" spans="1:15">
      <c r="A207" s="37"/>
      <c r="B207" s="66" t="s">
        <v>263</v>
      </c>
      <c r="C207" s="67" t="s">
        <v>1190</v>
      </c>
      <c r="D207" s="66" t="s">
        <v>94</v>
      </c>
      <c r="E207" s="68">
        <v>1</v>
      </c>
      <c r="F207" s="68" t="s">
        <v>97</v>
      </c>
      <c r="G207" s="77"/>
      <c r="H207" s="77" t="str">
        <f>IF(Таблица1[[#This Row],[Вес/шт]]*Таблица1[[#This Row],[Заказ, шт]]=0,"",Таблица1[[#This Row],[Вес/шт]]*Таблица1[[#This Row],[Заказ, шт]])</f>
        <v/>
      </c>
      <c r="I207" s="78">
        <v>85</v>
      </c>
      <c r="J207" s="68" t="str">
        <f>IF(Таблица1[[#This Row],[Примерная вместимость в бокс]]="","",IFERROR(IF(Таблица1[[#This Row],[Заказ, шт]]="","",L207/I207),0))</f>
        <v/>
      </c>
      <c r="K207" s="94">
        <v>4.6265000000000001</v>
      </c>
      <c r="L207" s="69"/>
      <c r="M207" s="92">
        <f>Таблица1[[#This Row],[Заказ, шт]]*Таблица1[[#This Row],[Цена , €]]</f>
        <v>0</v>
      </c>
      <c r="N207" s="90" t="str">
        <f>IF(Таблица1[[#This Row],[Заказ, шт]]="","",Таблица1[[#This Row],[Цена , €]]*$O$13*$M$8)</f>
        <v/>
      </c>
      <c r="O207" s="40"/>
    </row>
    <row r="208" spans="1:15">
      <c r="A208" s="37"/>
      <c r="B208" s="66" t="s">
        <v>262</v>
      </c>
      <c r="C208" s="67" t="s">
        <v>1191</v>
      </c>
      <c r="D208" s="66" t="s">
        <v>94</v>
      </c>
      <c r="E208" s="68">
        <v>1</v>
      </c>
      <c r="F208" s="68" t="s">
        <v>91</v>
      </c>
      <c r="G208" s="77"/>
      <c r="H208" s="77" t="str">
        <f>IF(Таблица1[[#This Row],[Вес/шт]]*Таблица1[[#This Row],[Заказ, шт]]=0,"",Таблица1[[#This Row],[Вес/шт]]*Таблица1[[#This Row],[Заказ, шт]])</f>
        <v/>
      </c>
      <c r="I208" s="78">
        <v>85</v>
      </c>
      <c r="J208" s="68" t="str">
        <f>IF(Таблица1[[#This Row],[Примерная вместимость в бокс]]="","",IFERROR(IF(Таблица1[[#This Row],[Заказ, шт]]="","",L208/I208),0))</f>
        <v/>
      </c>
      <c r="K208" s="94">
        <v>4.6265000000000001</v>
      </c>
      <c r="L208" s="69"/>
      <c r="M208" s="92">
        <f>Таблица1[[#This Row],[Заказ, шт]]*Таблица1[[#This Row],[Цена , €]]</f>
        <v>0</v>
      </c>
      <c r="N208" s="90" t="str">
        <f>IF(Таблица1[[#This Row],[Заказ, шт]]="","",Таблица1[[#This Row],[Цена , €]]*$O$13*$M$8)</f>
        <v/>
      </c>
      <c r="O208" s="40"/>
    </row>
    <row r="209" spans="1:15">
      <c r="A209" s="37"/>
      <c r="B209" s="66" t="s">
        <v>373</v>
      </c>
      <c r="C209" s="67" t="s">
        <v>1192</v>
      </c>
      <c r="D209" s="66" t="s">
        <v>94</v>
      </c>
      <c r="E209" s="68">
        <v>1</v>
      </c>
      <c r="F209" s="68" t="s">
        <v>96</v>
      </c>
      <c r="G209" s="77"/>
      <c r="H209" s="77" t="str">
        <f>IF(Таблица1[[#This Row],[Вес/шт]]*Таблица1[[#This Row],[Заказ, шт]]=0,"",Таблица1[[#This Row],[Вес/шт]]*Таблица1[[#This Row],[Заказ, шт]])</f>
        <v/>
      </c>
      <c r="I209" s="78">
        <v>85</v>
      </c>
      <c r="J209" s="68" t="str">
        <f>IF(Таблица1[[#This Row],[Примерная вместимость в бокс]]="","",IFERROR(IF(Таблица1[[#This Row],[Заказ, шт]]="","",L209/I209),0))</f>
        <v/>
      </c>
      <c r="K209" s="94">
        <v>4.3372999999999999</v>
      </c>
      <c r="L209" s="69"/>
      <c r="M209" s="92">
        <f>Таблица1[[#This Row],[Заказ, шт]]*Таблица1[[#This Row],[Цена , €]]</f>
        <v>0</v>
      </c>
      <c r="N209" s="90" t="str">
        <f>IF(Таблица1[[#This Row],[Заказ, шт]]="","",Таблица1[[#This Row],[Цена , €]]*$O$13*$M$8)</f>
        <v/>
      </c>
      <c r="O209" s="40"/>
    </row>
    <row r="210" spans="1:15">
      <c r="A210" s="37"/>
      <c r="B210" s="66" t="s">
        <v>375</v>
      </c>
      <c r="C210" s="67" t="s">
        <v>1193</v>
      </c>
      <c r="D210" s="66" t="s">
        <v>173</v>
      </c>
      <c r="E210" s="68"/>
      <c r="F210" s="68" t="s">
        <v>172</v>
      </c>
      <c r="G210" s="77"/>
      <c r="H210" s="77" t="str">
        <f>IF(Таблица1[[#This Row],[Вес/шт]]*Таблица1[[#This Row],[Заказ, шт]]=0,"",Таблица1[[#This Row],[Вес/шт]]*Таблица1[[#This Row],[Заказ, шт]])</f>
        <v/>
      </c>
      <c r="I210" s="78">
        <v>120</v>
      </c>
      <c r="J210" s="68" t="str">
        <f>IF(Таблица1[[#This Row],[Примерная вместимость в бокс]]="","",IFERROR(IF(Таблица1[[#This Row],[Заказ, шт]]="","",L210/I210),0))</f>
        <v/>
      </c>
      <c r="K210" s="94">
        <v>5.0891999999999999</v>
      </c>
      <c r="L210" s="69"/>
      <c r="M210" s="92">
        <f>Таблица1[[#This Row],[Заказ, шт]]*Таблица1[[#This Row],[Цена , €]]</f>
        <v>0</v>
      </c>
      <c r="N210" s="90" t="str">
        <f>IF(Таблица1[[#This Row],[Заказ, шт]]="","",Таблица1[[#This Row],[Цена , €]]*$O$13*$M$8)</f>
        <v/>
      </c>
      <c r="O210" s="40"/>
    </row>
    <row r="211" spans="1:15">
      <c r="A211" s="37"/>
      <c r="B211" s="66" t="s">
        <v>374</v>
      </c>
      <c r="C211" s="67" t="s">
        <v>1194</v>
      </c>
      <c r="D211" s="66" t="s">
        <v>173</v>
      </c>
      <c r="E211" s="68"/>
      <c r="F211" s="68" t="s">
        <v>895</v>
      </c>
      <c r="G211" s="77">
        <v>2.2000000000000002</v>
      </c>
      <c r="H211" s="77" t="str">
        <f>IF(Таблица1[[#This Row],[Вес/шт]]*Таблица1[[#This Row],[Заказ, шт]]=0,"",Таблица1[[#This Row],[Вес/шт]]*Таблица1[[#This Row],[Заказ, шт]])</f>
        <v/>
      </c>
      <c r="I211" s="78"/>
      <c r="J211" s="68" t="str">
        <f>IF(Таблица1[[#This Row],[Примерная вместимость в бокс]]="","",IFERROR(IF(Таблица1[[#This Row],[Заказ, шт]]="","",L211/I211),0))</f>
        <v/>
      </c>
      <c r="K211" s="94">
        <v>15.7301</v>
      </c>
      <c r="L211" s="69"/>
      <c r="M211" s="92">
        <f>Таблица1[[#This Row],[Заказ, шт]]*Таблица1[[#This Row],[Цена , €]]</f>
        <v>0</v>
      </c>
      <c r="N211" s="90" t="str">
        <f>IF(Таблица1[[#This Row],[Заказ, шт]]="","",Таблица1[[#This Row],[Цена , €]]*$O$13*$M$8)</f>
        <v/>
      </c>
      <c r="O211" s="40"/>
    </row>
    <row r="212" spans="1:15">
      <c r="B212" s="66" t="s">
        <v>377</v>
      </c>
      <c r="C212" s="67" t="s">
        <v>1195</v>
      </c>
      <c r="D212" s="66" t="s">
        <v>94</v>
      </c>
      <c r="E212" s="68">
        <v>1</v>
      </c>
      <c r="F212" s="68" t="s">
        <v>90</v>
      </c>
      <c r="G212" s="77"/>
      <c r="H212" s="77" t="str">
        <f>IF(Таблица1[[#This Row],[Вес/шт]]*Таблица1[[#This Row],[Заказ, шт]]=0,"",Таблица1[[#This Row],[Вес/шт]]*Таблица1[[#This Row],[Заказ, шт]])</f>
        <v/>
      </c>
      <c r="I212" s="78">
        <v>85</v>
      </c>
      <c r="J212" s="68" t="str">
        <f>IF(Таблица1[[#This Row],[Примерная вместимость в бокс]]="","",IFERROR(IF(Таблица1[[#This Row],[Заказ, шт]]="","",L212/I212),0))</f>
        <v/>
      </c>
      <c r="K212" s="94">
        <v>4.3372999999999999</v>
      </c>
      <c r="L212" s="69"/>
      <c r="M212" s="92">
        <f>Таблица1[[#This Row],[Заказ, шт]]*Таблица1[[#This Row],[Цена , €]]</f>
        <v>0</v>
      </c>
      <c r="N212" s="90" t="str">
        <f>IF(Таблица1[[#This Row],[Заказ, шт]]="","",Таблица1[[#This Row],[Цена , €]]*$O$13*$M$8)</f>
        <v/>
      </c>
      <c r="O212" s="40"/>
    </row>
    <row r="213" spans="1:15">
      <c r="A213" s="37"/>
      <c r="B213" s="66" t="s">
        <v>376</v>
      </c>
      <c r="C213" s="67" t="s">
        <v>1196</v>
      </c>
      <c r="D213" s="66" t="s">
        <v>94</v>
      </c>
      <c r="E213" s="68">
        <v>1</v>
      </c>
      <c r="F213" s="68" t="s">
        <v>88</v>
      </c>
      <c r="G213" s="77"/>
      <c r="H213" s="77" t="str">
        <f>IF(Таблица1[[#This Row],[Вес/шт]]*Таблица1[[#This Row],[Заказ, шт]]=0,"",Таблица1[[#This Row],[Вес/шт]]*Таблица1[[#This Row],[Заказ, шт]])</f>
        <v/>
      </c>
      <c r="I213" s="78">
        <v>85</v>
      </c>
      <c r="J213" s="68" t="str">
        <f>IF(Таблица1[[#This Row],[Примерная вместимость в бокс]]="","",IFERROR(IF(Таблица1[[#This Row],[Заказ, шт]]="","",L213/I213),0))</f>
        <v/>
      </c>
      <c r="K213" s="94">
        <v>4.3372999999999999</v>
      </c>
      <c r="L213" s="69"/>
      <c r="M213" s="92">
        <f>Таблица1[[#This Row],[Заказ, шт]]*Таблица1[[#This Row],[Цена , €]]</f>
        <v>0</v>
      </c>
      <c r="N213" s="90" t="str">
        <f>IF(Таблица1[[#This Row],[Заказ, шт]]="","",Таблица1[[#This Row],[Цена , €]]*$O$13*$M$8)</f>
        <v/>
      </c>
      <c r="O213" s="40"/>
    </row>
    <row r="214" spans="1:15">
      <c r="A214" s="37"/>
      <c r="B214" s="66" t="s">
        <v>355</v>
      </c>
      <c r="C214" s="67" t="s">
        <v>1197</v>
      </c>
      <c r="D214" s="66" t="s">
        <v>852</v>
      </c>
      <c r="E214" s="68">
        <v>10</v>
      </c>
      <c r="F214" s="68" t="s">
        <v>209</v>
      </c>
      <c r="G214" s="77"/>
      <c r="H214" s="77" t="str">
        <f>IF(Таблица1[[#This Row],[Вес/шт]]*Таблица1[[#This Row],[Заказ, шт]]=0,"",Таблица1[[#This Row],[Вес/шт]]*Таблица1[[#This Row],[Заказ, шт]])</f>
        <v/>
      </c>
      <c r="I214" s="78">
        <v>200</v>
      </c>
      <c r="J214" s="68" t="str">
        <f>IF(Таблица1[[#This Row],[Примерная вместимость в бокс]]="","",IFERROR(IF(Таблица1[[#This Row],[Заказ, шт]]="","",L214/I214),0))</f>
        <v/>
      </c>
      <c r="K214" s="94">
        <v>7.1711</v>
      </c>
      <c r="L214" s="69"/>
      <c r="M214" s="92">
        <f>Таблица1[[#This Row],[Заказ, шт]]*Таблица1[[#This Row],[Цена , €]]</f>
        <v>0</v>
      </c>
      <c r="N214" s="90" t="str">
        <f>IF(Таблица1[[#This Row],[Заказ, шт]]="","",Таблица1[[#This Row],[Цена , €]]*$O$13*$M$8)</f>
        <v/>
      </c>
      <c r="O214" s="40"/>
    </row>
    <row r="215" spans="1:15">
      <c r="A215" s="37"/>
      <c r="B215" s="66" t="s">
        <v>604</v>
      </c>
      <c r="C215" s="67" t="s">
        <v>1198</v>
      </c>
      <c r="D215" s="66" t="s">
        <v>86</v>
      </c>
      <c r="E215" s="68">
        <v>10</v>
      </c>
      <c r="F215" s="68" t="s">
        <v>867</v>
      </c>
      <c r="G215" s="77"/>
      <c r="H215" s="77" t="str">
        <f>IF(Таблица1[[#This Row],[Вес/шт]]*Таблица1[[#This Row],[Заказ, шт]]=0,"",Таблица1[[#This Row],[Вес/шт]]*Таблица1[[#This Row],[Заказ, шт]])</f>
        <v/>
      </c>
      <c r="I215" s="78">
        <v>200</v>
      </c>
      <c r="J215" s="68" t="str">
        <f>IF(Таблица1[[#This Row],[Примерная вместимость в бокс]]="","",IFERROR(IF(Таблица1[[#This Row],[Заказ, шт]]="","",L215/I215),0))</f>
        <v/>
      </c>
      <c r="K215" s="94">
        <v>4.1638999999999999</v>
      </c>
      <c r="L215" s="69"/>
      <c r="M215" s="92">
        <f>Таблица1[[#This Row],[Заказ, шт]]*Таблица1[[#This Row],[Цена , €]]</f>
        <v>0</v>
      </c>
      <c r="N215" s="90" t="str">
        <f>IF(Таблица1[[#This Row],[Заказ, шт]]="","",Таблица1[[#This Row],[Цена , €]]*$O$13*$M$8)</f>
        <v/>
      </c>
      <c r="O215" s="40"/>
    </row>
    <row r="216" spans="1:15" ht="13.5" customHeight="1">
      <c r="A216" s="37"/>
      <c r="B216" s="66" t="s">
        <v>603</v>
      </c>
      <c r="C216" s="67" t="s">
        <v>1199</v>
      </c>
      <c r="D216" s="66" t="s">
        <v>173</v>
      </c>
      <c r="E216" s="68"/>
      <c r="F216" s="68" t="s">
        <v>85</v>
      </c>
      <c r="G216" s="77"/>
      <c r="H216" s="77" t="str">
        <f>IF(Таблица1[[#This Row],[Вес/шт]]*Таблица1[[#This Row],[Заказ, шт]]=0,"",Таблица1[[#This Row],[Вес/шт]]*Таблица1[[#This Row],[Заказ, шт]])</f>
        <v/>
      </c>
      <c r="I216" s="78">
        <v>120</v>
      </c>
      <c r="J216" s="68" t="str">
        <f>IF(Таблица1[[#This Row],[Примерная вместимость в бокс]]="","",IFERROR(IF(Таблица1[[#This Row],[Заказ, шт]]="","",L216/I216),0))</f>
        <v/>
      </c>
      <c r="K216" s="94">
        <v>5.5518000000000001</v>
      </c>
      <c r="L216" s="69"/>
      <c r="M216" s="92">
        <f>Таблица1[[#This Row],[Заказ, шт]]*Таблица1[[#This Row],[Цена , €]]</f>
        <v>0</v>
      </c>
      <c r="N216" s="90" t="str">
        <f>IF(Таблица1[[#This Row],[Заказ, шт]]="","",Таблица1[[#This Row],[Цена , €]]*$O$13*$M$8)</f>
        <v/>
      </c>
      <c r="O216" s="40"/>
    </row>
    <row r="217" spans="1:15">
      <c r="A217" s="37"/>
      <c r="B217" s="66" t="s">
        <v>605</v>
      </c>
      <c r="C217" s="67" t="s">
        <v>1200</v>
      </c>
      <c r="D217" s="66" t="s">
        <v>98</v>
      </c>
      <c r="E217" s="68">
        <v>1</v>
      </c>
      <c r="F217" s="68" t="s">
        <v>133</v>
      </c>
      <c r="G217" s="77">
        <v>11</v>
      </c>
      <c r="H217" s="77" t="str">
        <f>IF(Таблица1[[#This Row],[Вес/шт]]*Таблица1[[#This Row],[Заказ, шт]]=0,"",Таблица1[[#This Row],[Вес/шт]]*Таблица1[[#This Row],[Заказ, шт]])</f>
        <v/>
      </c>
      <c r="I217" s="78"/>
      <c r="J217" s="68" t="str">
        <f>IF(Таблица1[[#This Row],[Примерная вместимость в бокс]]="","",IFERROR(IF(Таблица1[[#This Row],[Заказ, шт]]="","",L217/I217),0))</f>
        <v/>
      </c>
      <c r="K217" s="94">
        <v>15.036099999999999</v>
      </c>
      <c r="L217" s="69"/>
      <c r="M217" s="92">
        <f>Таблица1[[#This Row],[Заказ, шт]]*Таблица1[[#This Row],[Цена , €]]</f>
        <v>0</v>
      </c>
      <c r="N217" s="90" t="str">
        <f>IF(Таблица1[[#This Row],[Заказ, шт]]="","",Таблица1[[#This Row],[Цена , €]]*$O$13*$M$8)</f>
        <v/>
      </c>
      <c r="O217" s="40"/>
    </row>
    <row r="218" spans="1:15">
      <c r="A218" s="37"/>
      <c r="B218" s="66" t="s">
        <v>606</v>
      </c>
      <c r="C218" s="67" t="s">
        <v>1201</v>
      </c>
      <c r="D218" s="66" t="s">
        <v>94</v>
      </c>
      <c r="E218" s="68">
        <v>1</v>
      </c>
      <c r="F218" s="68" t="s">
        <v>87</v>
      </c>
      <c r="G218" s="77"/>
      <c r="H218" s="77" t="str">
        <f>IF(Таблица1[[#This Row],[Вес/шт]]*Таблица1[[#This Row],[Заказ, шт]]=0,"",Таблица1[[#This Row],[Вес/шт]]*Таблица1[[#This Row],[Заказ, шт]])</f>
        <v/>
      </c>
      <c r="I218" s="78">
        <v>85</v>
      </c>
      <c r="J218" s="68" t="str">
        <f>IF(Таблица1[[#This Row],[Примерная вместимость в бокс]]="","",IFERROR(IF(Таблица1[[#This Row],[Заказ, шт]]="","",L218/I218),0))</f>
        <v/>
      </c>
      <c r="K218" s="94">
        <v>7.2289000000000003</v>
      </c>
      <c r="L218" s="69"/>
      <c r="M218" s="92">
        <f>Таблица1[[#This Row],[Заказ, шт]]*Таблица1[[#This Row],[Цена , €]]</f>
        <v>0</v>
      </c>
      <c r="N218" s="90" t="str">
        <f>IF(Таблица1[[#This Row],[Заказ, шт]]="","",Таблица1[[#This Row],[Цена , €]]*$O$13*$M$8)</f>
        <v/>
      </c>
      <c r="O218" s="40"/>
    </row>
    <row r="219" spans="1:15">
      <c r="A219" s="37"/>
      <c r="B219" s="66" t="s">
        <v>607</v>
      </c>
      <c r="C219" s="67" t="s">
        <v>1202</v>
      </c>
      <c r="D219" s="66" t="s">
        <v>173</v>
      </c>
      <c r="E219" s="68"/>
      <c r="F219" s="68" t="s">
        <v>85</v>
      </c>
      <c r="G219" s="77"/>
      <c r="H219" s="77" t="str">
        <f>IF(Таблица1[[#This Row],[Вес/шт]]*Таблица1[[#This Row],[Заказ, шт]]=0,"",Таблица1[[#This Row],[Вес/шт]]*Таблица1[[#This Row],[Заказ, шт]])</f>
        <v/>
      </c>
      <c r="I219" s="78">
        <v>120</v>
      </c>
      <c r="J219" s="68" t="str">
        <f>IF(Таблица1[[#This Row],[Примерная вместимость в бокс]]="","",IFERROR(IF(Таблица1[[#This Row],[Заказ, шт]]="","",L219/I219),0))</f>
        <v/>
      </c>
      <c r="K219" s="94">
        <v>5.5518000000000001</v>
      </c>
      <c r="L219" s="69"/>
      <c r="M219" s="92">
        <f>Таблица1[[#This Row],[Заказ, шт]]*Таблица1[[#This Row],[Цена , €]]</f>
        <v>0</v>
      </c>
      <c r="N219" s="90" t="str">
        <f>IF(Таблица1[[#This Row],[Заказ, шт]]="","",Таблица1[[#This Row],[Цена , €]]*$O$13*$M$8)</f>
        <v/>
      </c>
      <c r="O219" s="40"/>
    </row>
    <row r="220" spans="1:15" ht="13.5" customHeight="1">
      <c r="A220" s="37"/>
      <c r="B220" s="66" t="s">
        <v>610</v>
      </c>
      <c r="C220" s="67" t="s">
        <v>1203</v>
      </c>
      <c r="D220" s="66" t="s">
        <v>152</v>
      </c>
      <c r="E220" s="68">
        <v>10</v>
      </c>
      <c r="F220" s="68" t="s">
        <v>91</v>
      </c>
      <c r="G220" s="77"/>
      <c r="H220" s="77" t="str">
        <f>IF(Таблица1[[#This Row],[Вес/шт]]*Таблица1[[#This Row],[Заказ, шт]]=0,"",Таблица1[[#This Row],[Вес/шт]]*Таблица1[[#This Row],[Заказ, шт]])</f>
        <v/>
      </c>
      <c r="I220" s="78">
        <v>200</v>
      </c>
      <c r="J220" s="68" t="str">
        <f>IF(Таблица1[[#This Row],[Примерная вместимость в бокс]]="","",IFERROR(IF(Таблица1[[#This Row],[Заказ, шт]]="","",L220/I220),0))</f>
        <v/>
      </c>
      <c r="K220" s="94">
        <v>3.7012</v>
      </c>
      <c r="L220" s="69"/>
      <c r="M220" s="92">
        <f>Таблица1[[#This Row],[Заказ, шт]]*Таблица1[[#This Row],[Цена , €]]</f>
        <v>0</v>
      </c>
      <c r="N220" s="90" t="str">
        <f>IF(Таблица1[[#This Row],[Заказ, шт]]="","",Таблица1[[#This Row],[Цена , €]]*$O$13*$M$8)</f>
        <v/>
      </c>
      <c r="O220" s="40"/>
    </row>
    <row r="221" spans="1:15">
      <c r="A221" s="37"/>
      <c r="B221" s="66" t="s">
        <v>608</v>
      </c>
      <c r="C221" s="67" t="s">
        <v>1204</v>
      </c>
      <c r="D221" s="66" t="s">
        <v>94</v>
      </c>
      <c r="E221" s="68">
        <v>1</v>
      </c>
      <c r="F221" s="68" t="s">
        <v>87</v>
      </c>
      <c r="G221" s="77"/>
      <c r="H221" s="77" t="str">
        <f>IF(Таблица1[[#This Row],[Вес/шт]]*Таблица1[[#This Row],[Заказ, шт]]=0,"",Таблица1[[#This Row],[Вес/шт]]*Таблица1[[#This Row],[Заказ, шт]])</f>
        <v/>
      </c>
      <c r="I221" s="78">
        <v>85</v>
      </c>
      <c r="J221" s="68" t="str">
        <f>IF(Таблица1[[#This Row],[Примерная вместимость в бокс]]="","",IFERROR(IF(Таблица1[[#This Row],[Заказ, шт]]="","",L221/I221),0))</f>
        <v/>
      </c>
      <c r="K221" s="94">
        <v>7.2289000000000003</v>
      </c>
      <c r="L221" s="69"/>
      <c r="M221" s="92">
        <f>Таблица1[[#This Row],[Заказ, шт]]*Таблица1[[#This Row],[Цена , €]]</f>
        <v>0</v>
      </c>
      <c r="N221" s="90" t="str">
        <f>IF(Таблица1[[#This Row],[Заказ, шт]]="","",Таблица1[[#This Row],[Цена , €]]*$O$13*$M$8)</f>
        <v/>
      </c>
      <c r="O221" s="40"/>
    </row>
    <row r="222" spans="1:15">
      <c r="A222" s="37"/>
      <c r="B222" s="66" t="s">
        <v>609</v>
      </c>
      <c r="C222" s="67" t="s">
        <v>1205</v>
      </c>
      <c r="D222" s="66" t="s">
        <v>81</v>
      </c>
      <c r="E222" s="68">
        <v>50</v>
      </c>
      <c r="F222" s="68" t="s">
        <v>102</v>
      </c>
      <c r="G222" s="77"/>
      <c r="H222" s="77" t="str">
        <f>IF(Таблица1[[#This Row],[Вес/шт]]*Таблица1[[#This Row],[Заказ, шт]]=0,"",Таблица1[[#This Row],[Вес/шт]]*Таблица1[[#This Row],[Заказ, шт]])</f>
        <v/>
      </c>
      <c r="I222" s="78">
        <v>1000</v>
      </c>
      <c r="J222" s="68" t="str">
        <f>IF(Таблица1[[#This Row],[Примерная вместимость в бокс]]="","",IFERROR(IF(Таблица1[[#This Row],[Заказ, шт]]="","",L222/I222),0))</f>
        <v/>
      </c>
      <c r="K222" s="94">
        <v>1.012</v>
      </c>
      <c r="L222" s="69"/>
      <c r="M222" s="92">
        <f>Таблица1[[#This Row],[Заказ, шт]]*Таблица1[[#This Row],[Цена , €]]</f>
        <v>0</v>
      </c>
      <c r="N222" s="90" t="str">
        <f>IF(Таблица1[[#This Row],[Заказ, шт]]="","",Таблица1[[#This Row],[Цена , €]]*$O$13*$M$8)</f>
        <v/>
      </c>
      <c r="O222" s="40"/>
    </row>
    <row r="223" spans="1:15" hidden="1">
      <c r="A223" s="37"/>
      <c r="B223" s="66" t="s">
        <v>616</v>
      </c>
      <c r="C223" s="67" t="s">
        <v>1206</v>
      </c>
      <c r="D223" s="66" t="s">
        <v>146</v>
      </c>
      <c r="E223" s="68">
        <v>1</v>
      </c>
      <c r="F223" s="68" t="s">
        <v>895</v>
      </c>
      <c r="G223" s="77">
        <v>3.5</v>
      </c>
      <c r="H223" s="77" t="str">
        <f>IF(Таблица1[[#This Row],[Вес/шт]]*Таблица1[[#This Row],[Заказ, шт]]=0,"",Таблица1[[#This Row],[Вес/шт]]*Таблица1[[#This Row],[Заказ, шт]])</f>
        <v/>
      </c>
      <c r="I223" s="78"/>
      <c r="J223" s="68" t="str">
        <f>IF(Таблица1[[#This Row],[Примерная вместимость в бокс]]="","",IFERROR(IF(Таблица1[[#This Row],[Заказ, шт]]="","",L223/I223),0))</f>
        <v/>
      </c>
      <c r="K223" s="94">
        <v>33.542200000000001</v>
      </c>
      <c r="L223" s="69"/>
      <c r="M223" s="92">
        <f>Таблица1[[#This Row],[Заказ, шт]]*Таблица1[[#This Row],[Цена , €]]</f>
        <v>0</v>
      </c>
      <c r="N223" s="90" t="str">
        <f>IF(Таблица1[[#This Row],[Заказ, шт]]="","",Таблица1[[#This Row],[Цена , €]]*$O$13*$M$8)</f>
        <v/>
      </c>
      <c r="O223" s="40" t="s">
        <v>1725</v>
      </c>
    </row>
    <row r="224" spans="1:15" hidden="1">
      <c r="A224" s="37"/>
      <c r="B224" s="66" t="s">
        <v>619</v>
      </c>
      <c r="C224" s="67" t="s">
        <v>1207</v>
      </c>
      <c r="D224" s="66" t="s">
        <v>86</v>
      </c>
      <c r="E224" s="68">
        <v>10</v>
      </c>
      <c r="F224" s="68" t="s">
        <v>102</v>
      </c>
      <c r="G224" s="77"/>
      <c r="H224" s="77" t="str">
        <f>IF(Таблица1[[#This Row],[Вес/шт]]*Таблица1[[#This Row],[Заказ, шт]]=0,"",Таблица1[[#This Row],[Вес/шт]]*Таблица1[[#This Row],[Заказ, шт]])</f>
        <v/>
      </c>
      <c r="I224" s="78">
        <v>200</v>
      </c>
      <c r="J224" s="68" t="str">
        <f>IF(Таблица1[[#This Row],[Примерная вместимость в бокс]]="","",IFERROR(IF(Таблица1[[#This Row],[Заказ, шт]]="","",L224/I224),0))</f>
        <v/>
      </c>
      <c r="K224" s="94">
        <v>15.036099999999999</v>
      </c>
      <c r="L224" s="69"/>
      <c r="M224" s="92">
        <f>Таблица1[[#This Row],[Заказ, шт]]*Таблица1[[#This Row],[Цена , €]]</f>
        <v>0</v>
      </c>
      <c r="N224" s="90" t="str">
        <f>IF(Таблица1[[#This Row],[Заказ, шт]]="","",Таблица1[[#This Row],[Цена , €]]*$O$13*$M$8)</f>
        <v/>
      </c>
      <c r="O224" s="40" t="s">
        <v>1725</v>
      </c>
    </row>
    <row r="225" spans="1:15">
      <c r="A225" s="37"/>
      <c r="B225" s="66" t="s">
        <v>618</v>
      </c>
      <c r="C225" s="67" t="s">
        <v>1208</v>
      </c>
      <c r="D225" s="66" t="s">
        <v>146</v>
      </c>
      <c r="E225" s="68">
        <v>1</v>
      </c>
      <c r="F225" s="68" t="s">
        <v>88</v>
      </c>
      <c r="G225" s="77"/>
      <c r="H225" s="77" t="str">
        <f>IF(Таблица1[[#This Row],[Вес/шт]]*Таблица1[[#This Row],[Заказ, шт]]=0,"",Таблица1[[#This Row],[Вес/шт]]*Таблица1[[#This Row],[Заказ, шт]])</f>
        <v/>
      </c>
      <c r="I225" s="78">
        <v>85</v>
      </c>
      <c r="J225" s="68" t="str">
        <f>IF(Таблица1[[#This Row],[Примерная вместимость в бокс]]="","",IFERROR(IF(Таблица1[[#This Row],[Заказ, шт]]="","",L225/I225),0))</f>
        <v/>
      </c>
      <c r="K225" s="94">
        <v>19.662700000000001</v>
      </c>
      <c r="L225" s="69"/>
      <c r="M225" s="92">
        <f>Таблица1[[#This Row],[Заказ, шт]]*Таблица1[[#This Row],[Цена , €]]</f>
        <v>0</v>
      </c>
      <c r="N225" s="90" t="str">
        <f>IF(Таблица1[[#This Row],[Заказ, шт]]="","",Таблица1[[#This Row],[Цена , €]]*$O$13*$M$8)</f>
        <v/>
      </c>
      <c r="O225" s="40"/>
    </row>
    <row r="226" spans="1:15">
      <c r="A226" s="37"/>
      <c r="B226" s="66" t="s">
        <v>617</v>
      </c>
      <c r="C226" s="67" t="s">
        <v>1209</v>
      </c>
      <c r="D226" s="66" t="s">
        <v>146</v>
      </c>
      <c r="E226" s="68">
        <v>1</v>
      </c>
      <c r="F226" s="68" t="s">
        <v>941</v>
      </c>
      <c r="G226" s="77">
        <v>3.5</v>
      </c>
      <c r="H226" s="77" t="str">
        <f>IF(Таблица1[[#This Row],[Вес/шт]]*Таблица1[[#This Row],[Заказ, шт]]=0,"",Таблица1[[#This Row],[Вес/шт]]*Таблица1[[#This Row],[Заказ, шт]])</f>
        <v/>
      </c>
      <c r="I226" s="78"/>
      <c r="J226" s="68" t="str">
        <f>IF(Таблица1[[#This Row],[Примерная вместимость в бокс]]="","",IFERROR(IF(Таблица1[[#This Row],[Заказ, шт]]="","",L226/I226),0))</f>
        <v/>
      </c>
      <c r="K226" s="94">
        <v>33.542200000000001</v>
      </c>
      <c r="L226" s="69"/>
      <c r="M226" s="92">
        <f>Таблица1[[#This Row],[Заказ, шт]]*Таблица1[[#This Row],[Цена , €]]</f>
        <v>0</v>
      </c>
      <c r="N226" s="90" t="str">
        <f>IF(Таблица1[[#This Row],[Заказ, шт]]="","",Таблица1[[#This Row],[Цена , €]]*$O$13*$M$8)</f>
        <v/>
      </c>
      <c r="O226" s="40"/>
    </row>
    <row r="227" spans="1:15" ht="13.5" customHeight="1">
      <c r="A227" s="37"/>
      <c r="B227" s="66" t="s">
        <v>620</v>
      </c>
      <c r="C227" s="67" t="s">
        <v>1210</v>
      </c>
      <c r="D227" s="66" t="s">
        <v>859</v>
      </c>
      <c r="E227" s="68">
        <v>1</v>
      </c>
      <c r="F227" s="68" t="s">
        <v>99</v>
      </c>
      <c r="G227" s="77">
        <v>25</v>
      </c>
      <c r="H227" s="77" t="str">
        <f>IF(Таблица1[[#This Row],[Вес/шт]]*Таблица1[[#This Row],[Заказ, шт]]=0,"",Таблица1[[#This Row],[Вес/шт]]*Таблица1[[#This Row],[Заказ, шт]])</f>
        <v/>
      </c>
      <c r="I227" s="78"/>
      <c r="J227" s="68" t="str">
        <f>IF(Таблица1[[#This Row],[Примерная вместимость в бокс]]="","",IFERROR(IF(Таблица1[[#This Row],[Заказ, шт]]="","",L227/I227),0))</f>
        <v/>
      </c>
      <c r="K227" s="94">
        <v>57.831299999999999</v>
      </c>
      <c r="L227" s="69"/>
      <c r="M227" s="92">
        <f>Таблица1[[#This Row],[Заказ, шт]]*Таблица1[[#This Row],[Цена , €]]</f>
        <v>0</v>
      </c>
      <c r="N227" s="90" t="str">
        <f>IF(Таблица1[[#This Row],[Заказ, шт]]="","",Таблица1[[#This Row],[Цена , €]]*$O$13*$M$8)</f>
        <v/>
      </c>
      <c r="O227" s="40"/>
    </row>
    <row r="228" spans="1:15">
      <c r="A228" s="37"/>
      <c r="B228" s="66" t="s">
        <v>595</v>
      </c>
      <c r="C228" s="67" t="s">
        <v>1211</v>
      </c>
      <c r="D228" s="66" t="s">
        <v>146</v>
      </c>
      <c r="E228" s="68">
        <v>1</v>
      </c>
      <c r="F228" s="68" t="s">
        <v>97</v>
      </c>
      <c r="G228" s="77"/>
      <c r="H228" s="77" t="str">
        <f>IF(Таблица1[[#This Row],[Вес/шт]]*Таблица1[[#This Row],[Заказ, шт]]=0,"",Таблица1[[#This Row],[Вес/шт]]*Таблица1[[#This Row],[Заказ, шт]])</f>
        <v/>
      </c>
      <c r="I228" s="78">
        <v>85</v>
      </c>
      <c r="J228" s="68" t="str">
        <f>IF(Таблица1[[#This Row],[Примерная вместимость в бокс]]="","",IFERROR(IF(Таблица1[[#This Row],[Заказ, шт]]="","",L228/I228),0))</f>
        <v/>
      </c>
      <c r="K228" s="94">
        <v>19.662700000000001</v>
      </c>
      <c r="L228" s="69"/>
      <c r="M228" s="92">
        <f>Таблица1[[#This Row],[Заказ, шт]]*Таблица1[[#This Row],[Цена , €]]</f>
        <v>0</v>
      </c>
      <c r="N228" s="90" t="str">
        <f>IF(Таблица1[[#This Row],[Заказ, шт]]="","",Таблица1[[#This Row],[Цена , €]]*$O$13*$M$8)</f>
        <v/>
      </c>
      <c r="O228" s="40"/>
    </row>
    <row r="229" spans="1:15">
      <c r="A229" s="37"/>
      <c r="B229" s="66" t="s">
        <v>597</v>
      </c>
      <c r="C229" s="67" t="s">
        <v>1212</v>
      </c>
      <c r="D229" s="66" t="s">
        <v>859</v>
      </c>
      <c r="E229" s="68">
        <v>1</v>
      </c>
      <c r="F229" s="68" t="s">
        <v>166</v>
      </c>
      <c r="G229" s="77">
        <v>25</v>
      </c>
      <c r="H229" s="77" t="str">
        <f>IF(Таблица1[[#This Row],[Вес/шт]]*Таблица1[[#This Row],[Заказ, шт]]=0,"",Таблица1[[#This Row],[Вес/шт]]*Таблица1[[#This Row],[Заказ, шт]])</f>
        <v/>
      </c>
      <c r="I229" s="78"/>
      <c r="J229" s="68" t="str">
        <f>IF(Таблица1[[#This Row],[Примерная вместимость в бокс]]="","",IFERROR(IF(Таблица1[[#This Row],[Заказ, шт]]="","",L229/I229),0))</f>
        <v/>
      </c>
      <c r="K229" s="94">
        <v>57.831299999999999</v>
      </c>
      <c r="L229" s="69"/>
      <c r="M229" s="92">
        <f>Таблица1[[#This Row],[Заказ, шт]]*Таблица1[[#This Row],[Цена , €]]</f>
        <v>0</v>
      </c>
      <c r="N229" s="90" t="str">
        <f>IF(Таблица1[[#This Row],[Заказ, шт]]="","",Таблица1[[#This Row],[Цена , €]]*$O$13*$M$8)</f>
        <v/>
      </c>
      <c r="O229" s="40"/>
    </row>
    <row r="230" spans="1:15">
      <c r="A230" s="37"/>
      <c r="B230" s="66" t="s">
        <v>596</v>
      </c>
      <c r="C230" s="67" t="s">
        <v>1213</v>
      </c>
      <c r="D230" s="66" t="s">
        <v>146</v>
      </c>
      <c r="E230" s="68">
        <v>1</v>
      </c>
      <c r="F230" s="68" t="s">
        <v>940</v>
      </c>
      <c r="G230" s="77">
        <v>3.5</v>
      </c>
      <c r="H230" s="77" t="str">
        <f>IF(Таблица1[[#This Row],[Вес/шт]]*Таблица1[[#This Row],[Заказ, шт]]=0,"",Таблица1[[#This Row],[Вес/шт]]*Таблица1[[#This Row],[Заказ, шт]])</f>
        <v/>
      </c>
      <c r="I230" s="78"/>
      <c r="J230" s="68" t="str">
        <f>IF(Таблица1[[#This Row],[Примерная вместимость в бокс]]="","",IFERROR(IF(Таблица1[[#This Row],[Заказ, шт]]="","",L230/I230),0))</f>
        <v/>
      </c>
      <c r="K230" s="94">
        <v>33.542200000000001</v>
      </c>
      <c r="L230" s="69"/>
      <c r="M230" s="92">
        <f>Таблица1[[#This Row],[Заказ, шт]]*Таблица1[[#This Row],[Цена , €]]</f>
        <v>0</v>
      </c>
      <c r="N230" s="90" t="str">
        <f>IF(Таблица1[[#This Row],[Заказ, шт]]="","",Таблица1[[#This Row],[Цена , €]]*$O$13*$M$8)</f>
        <v/>
      </c>
      <c r="O230" s="40"/>
    </row>
    <row r="231" spans="1:15">
      <c r="A231" s="37"/>
      <c r="B231" s="66" t="s">
        <v>598</v>
      </c>
      <c r="C231" s="67" t="s">
        <v>1214</v>
      </c>
      <c r="D231" s="66" t="s">
        <v>173</v>
      </c>
      <c r="E231" s="68"/>
      <c r="F231" s="68" t="s">
        <v>905</v>
      </c>
      <c r="G231" s="77"/>
      <c r="H231" s="77" t="str">
        <f>IF(Таблица1[[#This Row],[Вес/шт]]*Таблица1[[#This Row],[Заказ, шт]]=0,"",Таблица1[[#This Row],[Вес/шт]]*Таблица1[[#This Row],[Заказ, шт]])</f>
        <v/>
      </c>
      <c r="I231" s="78">
        <v>120</v>
      </c>
      <c r="J231" s="68" t="str">
        <f>IF(Таблица1[[#This Row],[Примерная вместимость в бокс]]="","",IFERROR(IF(Таблица1[[#This Row],[Заказ, шт]]="","",L231/I231),0))</f>
        <v/>
      </c>
      <c r="K231" s="94">
        <v>5.5518000000000001</v>
      </c>
      <c r="L231" s="69"/>
      <c r="M231" s="92">
        <f>Таблица1[[#This Row],[Заказ, шт]]*Таблица1[[#This Row],[Цена , €]]</f>
        <v>0</v>
      </c>
      <c r="N231" s="90" t="str">
        <f>IF(Таблица1[[#This Row],[Заказ, шт]]="","",Таблица1[[#This Row],[Цена , €]]*$O$13*$M$8)</f>
        <v/>
      </c>
      <c r="O231" s="40"/>
    </row>
    <row r="232" spans="1:15">
      <c r="A232" s="37"/>
      <c r="B232" s="66" t="s">
        <v>151</v>
      </c>
      <c r="C232" s="67" t="s">
        <v>1215</v>
      </c>
      <c r="D232" s="66" t="s">
        <v>98</v>
      </c>
      <c r="E232" s="68">
        <v>1</v>
      </c>
      <c r="F232" s="68" t="s">
        <v>865</v>
      </c>
      <c r="G232" s="77">
        <v>11</v>
      </c>
      <c r="H232" s="77" t="str">
        <f>IF(Таблица1[[#This Row],[Вес/шт]]*Таблица1[[#This Row],[Заказ, шт]]=0,"",Таблица1[[#This Row],[Вес/шт]]*Таблица1[[#This Row],[Заказ, шт]])</f>
        <v/>
      </c>
      <c r="I232" s="78"/>
      <c r="J232" s="68" t="str">
        <f>IF(Таблица1[[#This Row],[Примерная вместимость в бокс]]="","",IFERROR(IF(Таблица1[[#This Row],[Заказ, шт]]="","",L232/I232),0))</f>
        <v/>
      </c>
      <c r="K232" s="94">
        <v>15.6145</v>
      </c>
      <c r="L232" s="69"/>
      <c r="M232" s="92">
        <f>Таблица1[[#This Row],[Заказ, шт]]*Таблица1[[#This Row],[Цена , €]]</f>
        <v>0</v>
      </c>
      <c r="N232" s="90" t="str">
        <f>IF(Таблица1[[#This Row],[Заказ, шт]]="","",Таблица1[[#This Row],[Цена , €]]*$O$13*$M$8)</f>
        <v/>
      </c>
      <c r="O232" s="40"/>
    </row>
    <row r="233" spans="1:15">
      <c r="A233" s="37"/>
      <c r="B233" s="66" t="s">
        <v>600</v>
      </c>
      <c r="C233" s="67" t="s">
        <v>1216</v>
      </c>
      <c r="D233" s="66" t="s">
        <v>86</v>
      </c>
      <c r="E233" s="68">
        <v>10</v>
      </c>
      <c r="F233" s="68" t="s">
        <v>865</v>
      </c>
      <c r="G233" s="77"/>
      <c r="H233" s="77" t="str">
        <f>IF(Таблица1[[#This Row],[Вес/шт]]*Таблица1[[#This Row],[Заказ, шт]]=0,"",Таблица1[[#This Row],[Вес/шт]]*Таблица1[[#This Row],[Заказ, шт]])</f>
        <v/>
      </c>
      <c r="I233" s="78">
        <v>200</v>
      </c>
      <c r="J233" s="68" t="str">
        <f>IF(Таблица1[[#This Row],[Примерная вместимость в бокс]]="","",IFERROR(IF(Таблица1[[#This Row],[Заказ, шт]]="","",L233/I233),0))</f>
        <v/>
      </c>
      <c r="K233" s="94">
        <v>3.7012</v>
      </c>
      <c r="L233" s="69"/>
      <c r="M233" s="92">
        <f>Таблица1[[#This Row],[Заказ, шт]]*Таблица1[[#This Row],[Цена , €]]</f>
        <v>0</v>
      </c>
      <c r="N233" s="90" t="str">
        <f>IF(Таблица1[[#This Row],[Заказ, шт]]="","",Таблица1[[#This Row],[Цена , €]]*$O$13*$M$8)</f>
        <v/>
      </c>
      <c r="O233" s="40"/>
    </row>
    <row r="234" spans="1:15">
      <c r="A234" s="37"/>
      <c r="B234" s="66" t="s">
        <v>599</v>
      </c>
      <c r="C234" s="67" t="s">
        <v>1217</v>
      </c>
      <c r="D234" s="66" t="s">
        <v>94</v>
      </c>
      <c r="E234" s="68">
        <v>1</v>
      </c>
      <c r="F234" s="68" t="s">
        <v>865</v>
      </c>
      <c r="G234" s="77"/>
      <c r="H234" s="77" t="str">
        <f>IF(Таблица1[[#This Row],[Вес/шт]]*Таблица1[[#This Row],[Заказ, шт]]=0,"",Таблица1[[#This Row],[Вес/шт]]*Таблица1[[#This Row],[Заказ, шт]])</f>
        <v/>
      </c>
      <c r="I234" s="78">
        <v>85</v>
      </c>
      <c r="J234" s="68" t="str">
        <f>IF(Таблица1[[#This Row],[Примерная вместимость в бокс]]="","",IFERROR(IF(Таблица1[[#This Row],[Заказ, шт]]="","",L234/I234),0))</f>
        <v/>
      </c>
      <c r="K234" s="94">
        <v>6.2168999999999999</v>
      </c>
      <c r="L234" s="69"/>
      <c r="M234" s="92">
        <f>Таблица1[[#This Row],[Заказ, шт]]*Таблица1[[#This Row],[Цена , €]]</f>
        <v>0</v>
      </c>
      <c r="N234" s="90" t="str">
        <f>IF(Таблица1[[#This Row],[Заказ, шт]]="","",Таблица1[[#This Row],[Цена , €]]*$O$13*$M$8)</f>
        <v/>
      </c>
      <c r="O234" s="40"/>
    </row>
    <row r="235" spans="1:15">
      <c r="A235" s="37"/>
      <c r="B235" s="66" t="s">
        <v>601</v>
      </c>
      <c r="C235" s="67" t="s">
        <v>1218</v>
      </c>
      <c r="D235" s="66" t="s">
        <v>86</v>
      </c>
      <c r="E235" s="68">
        <v>10</v>
      </c>
      <c r="F235" s="68" t="s">
        <v>867</v>
      </c>
      <c r="G235" s="77"/>
      <c r="H235" s="77" t="str">
        <f>IF(Таблица1[[#This Row],[Вес/шт]]*Таблица1[[#This Row],[Заказ, шт]]=0,"",Таблица1[[#This Row],[Вес/шт]]*Таблица1[[#This Row],[Заказ, шт]])</f>
        <v/>
      </c>
      <c r="I235" s="78">
        <v>200</v>
      </c>
      <c r="J235" s="68" t="str">
        <f>IF(Таблица1[[#This Row],[Примерная вместимость в бокс]]="","",IFERROR(IF(Таблица1[[#This Row],[Заказ, шт]]="","",L235/I235),0))</f>
        <v/>
      </c>
      <c r="K235" s="94">
        <v>3.7012</v>
      </c>
      <c r="L235" s="69"/>
      <c r="M235" s="92">
        <f>Таблица1[[#This Row],[Заказ, шт]]*Таблица1[[#This Row],[Цена , €]]</f>
        <v>0</v>
      </c>
      <c r="N235" s="90" t="str">
        <f>IF(Таблица1[[#This Row],[Заказ, шт]]="","",Таблица1[[#This Row],[Цена , €]]*$O$13*$M$8)</f>
        <v/>
      </c>
      <c r="O235" s="40"/>
    </row>
    <row r="236" spans="1:15">
      <c r="A236" s="37"/>
      <c r="B236" s="66" t="s">
        <v>602</v>
      </c>
      <c r="C236" s="67" t="s">
        <v>1219</v>
      </c>
      <c r="D236" s="66" t="s">
        <v>86</v>
      </c>
      <c r="E236" s="68">
        <v>10</v>
      </c>
      <c r="F236" s="68" t="s">
        <v>102</v>
      </c>
      <c r="G236" s="77"/>
      <c r="H236" s="77" t="str">
        <f>IF(Таблица1[[#This Row],[Вес/шт]]*Таблица1[[#This Row],[Заказ, шт]]=0,"",Таблица1[[#This Row],[Вес/шт]]*Таблица1[[#This Row],[Заказ, шт]])</f>
        <v/>
      </c>
      <c r="I236" s="78">
        <v>200</v>
      </c>
      <c r="J236" s="68" t="str">
        <f>IF(Таблица1[[#This Row],[Примерная вместимость в бокс]]="","",IFERROR(IF(Таблица1[[#This Row],[Заказ, шт]]="","",L236/I236),0))</f>
        <v/>
      </c>
      <c r="K236" s="94">
        <v>5.7831000000000001</v>
      </c>
      <c r="L236" s="69"/>
      <c r="M236" s="92">
        <f>Таблица1[[#This Row],[Заказ, шт]]*Таблица1[[#This Row],[Цена , €]]</f>
        <v>0</v>
      </c>
      <c r="N236" s="90" t="str">
        <f>IF(Таблица1[[#This Row],[Заказ, шт]]="","",Таблица1[[#This Row],[Цена , €]]*$O$13*$M$8)</f>
        <v/>
      </c>
      <c r="O236" s="40"/>
    </row>
    <row r="237" spans="1:15">
      <c r="A237" s="37"/>
      <c r="B237" s="66" t="s">
        <v>613</v>
      </c>
      <c r="C237" s="67" t="s">
        <v>1220</v>
      </c>
      <c r="D237" s="66" t="s">
        <v>98</v>
      </c>
      <c r="E237" s="68">
        <v>1</v>
      </c>
      <c r="F237" s="68" t="s">
        <v>88</v>
      </c>
      <c r="G237" s="77">
        <v>11</v>
      </c>
      <c r="H237" s="77" t="str">
        <f>IF(Таблица1[[#This Row],[Вес/шт]]*Таблица1[[#This Row],[Заказ, шт]]=0,"",Таблица1[[#This Row],[Вес/шт]]*Таблица1[[#This Row],[Заказ, шт]])</f>
        <v/>
      </c>
      <c r="I237" s="78"/>
      <c r="J237" s="68" t="str">
        <f>IF(Таблица1[[#This Row],[Примерная вместимость в бокс]]="","",IFERROR(IF(Таблица1[[#This Row],[Заказ, шт]]="","",L237/I237),0))</f>
        <v/>
      </c>
      <c r="K237" s="94">
        <v>15.6145</v>
      </c>
      <c r="L237" s="69"/>
      <c r="M237" s="92">
        <f>Таблица1[[#This Row],[Заказ, шт]]*Таблица1[[#This Row],[Цена , €]]</f>
        <v>0</v>
      </c>
      <c r="N237" s="90" t="str">
        <f>IF(Таблица1[[#This Row],[Заказ, шт]]="","",Таблица1[[#This Row],[Цена , €]]*$O$13*$M$8)</f>
        <v/>
      </c>
      <c r="O237" s="40"/>
    </row>
    <row r="238" spans="1:15">
      <c r="A238" s="37"/>
      <c r="B238" s="66" t="s">
        <v>615</v>
      </c>
      <c r="C238" s="67" t="s">
        <v>1221</v>
      </c>
      <c r="D238" s="66" t="s">
        <v>94</v>
      </c>
      <c r="E238" s="68">
        <v>1</v>
      </c>
      <c r="F238" s="68" t="s">
        <v>88</v>
      </c>
      <c r="G238" s="77"/>
      <c r="H238" s="77" t="str">
        <f>IF(Таблица1[[#This Row],[Вес/шт]]*Таблица1[[#This Row],[Заказ, шт]]=0,"",Таблица1[[#This Row],[Вес/шт]]*Таблица1[[#This Row],[Заказ, шт]])</f>
        <v/>
      </c>
      <c r="I238" s="78">
        <v>85</v>
      </c>
      <c r="J238" s="68" t="str">
        <f>IF(Таблица1[[#This Row],[Примерная вместимость в бокс]]="","",IFERROR(IF(Таблица1[[#This Row],[Заказ, шт]]="","",L238/I238),0))</f>
        <v/>
      </c>
      <c r="K238" s="94">
        <v>6.2168999999999999</v>
      </c>
      <c r="L238" s="69"/>
      <c r="M238" s="92">
        <f>Таблица1[[#This Row],[Заказ, шт]]*Таблица1[[#This Row],[Цена , €]]</f>
        <v>0</v>
      </c>
      <c r="N238" s="90" t="str">
        <f>IF(Таблица1[[#This Row],[Заказ, шт]]="","",Таблица1[[#This Row],[Цена , €]]*$O$13*$M$8)</f>
        <v/>
      </c>
      <c r="O238" s="40"/>
    </row>
    <row r="239" spans="1:15">
      <c r="A239" s="37"/>
      <c r="B239" s="66" t="s">
        <v>614</v>
      </c>
      <c r="C239" s="67" t="s">
        <v>1222</v>
      </c>
      <c r="D239" s="66" t="s">
        <v>81</v>
      </c>
      <c r="E239" s="68">
        <v>50</v>
      </c>
      <c r="F239" s="68" t="s">
        <v>865</v>
      </c>
      <c r="G239" s="77"/>
      <c r="H239" s="77" t="str">
        <f>IF(Таблица1[[#This Row],[Вес/шт]]*Таблица1[[#This Row],[Заказ, шт]]=0,"",Таблица1[[#This Row],[Вес/шт]]*Таблица1[[#This Row],[Заказ, шт]])</f>
        <v/>
      </c>
      <c r="I239" s="78">
        <v>1000</v>
      </c>
      <c r="J239" s="68" t="str">
        <f>IF(Таблица1[[#This Row],[Примерная вместимость в бокс]]="","",IFERROR(IF(Таблица1[[#This Row],[Заказ, шт]]="","",L239/I239),0))</f>
        <v/>
      </c>
      <c r="K239" s="94">
        <v>1.0988</v>
      </c>
      <c r="L239" s="69"/>
      <c r="M239" s="92">
        <f>Таблица1[[#This Row],[Заказ, шт]]*Таблица1[[#This Row],[Цена , €]]</f>
        <v>0</v>
      </c>
      <c r="N239" s="90" t="str">
        <f>IF(Таблица1[[#This Row],[Заказ, шт]]="","",Таблица1[[#This Row],[Цена , €]]*$O$13*$M$8)</f>
        <v/>
      </c>
      <c r="O239" s="40"/>
    </row>
    <row r="240" spans="1:15">
      <c r="A240" s="37"/>
      <c r="B240" s="66" t="s">
        <v>612</v>
      </c>
      <c r="C240" s="67" t="s">
        <v>1223</v>
      </c>
      <c r="D240" s="66" t="s">
        <v>147</v>
      </c>
      <c r="E240" s="68">
        <v>1</v>
      </c>
      <c r="F240" s="68" t="s">
        <v>155</v>
      </c>
      <c r="G240" s="77">
        <v>9</v>
      </c>
      <c r="H240" s="77" t="str">
        <f>IF(Таблица1[[#This Row],[Вес/шт]]*Таблица1[[#This Row],[Заказ, шт]]=0,"",Таблица1[[#This Row],[Вес/шт]]*Таблица1[[#This Row],[Заказ, шт]])</f>
        <v/>
      </c>
      <c r="I240" s="78"/>
      <c r="J240" s="68" t="str">
        <f>IF(Таблица1[[#This Row],[Примерная вместимость в бокс]]="","",IFERROR(IF(Таблица1[[#This Row],[Заказ, шт]]="","",L240/I240),0))</f>
        <v/>
      </c>
      <c r="K240" s="94">
        <v>13.3012</v>
      </c>
      <c r="L240" s="69"/>
      <c r="M240" s="92">
        <f>Таблица1[[#This Row],[Заказ, шт]]*Таблица1[[#This Row],[Цена , €]]</f>
        <v>0</v>
      </c>
      <c r="N240" s="90" t="str">
        <f>IF(Таблица1[[#This Row],[Заказ, шт]]="","",Таблица1[[#This Row],[Цена , €]]*$O$13*$M$8)</f>
        <v/>
      </c>
      <c r="O240" s="40"/>
    </row>
    <row r="241" spans="1:15">
      <c r="A241" s="37"/>
      <c r="B241" s="66" t="s">
        <v>611</v>
      </c>
      <c r="C241" s="67" t="s">
        <v>1224</v>
      </c>
      <c r="D241" s="66" t="s">
        <v>86</v>
      </c>
      <c r="E241" s="68">
        <v>10</v>
      </c>
      <c r="F241" s="68" t="s">
        <v>182</v>
      </c>
      <c r="G241" s="77"/>
      <c r="H241" s="77" t="str">
        <f>IF(Таблица1[[#This Row],[Вес/шт]]*Таблица1[[#This Row],[Заказ, шт]]=0,"",Таблица1[[#This Row],[Вес/шт]]*Таблица1[[#This Row],[Заказ, шт]])</f>
        <v/>
      </c>
      <c r="I241" s="78">
        <v>200</v>
      </c>
      <c r="J241" s="68" t="str">
        <f>IF(Таблица1[[#This Row],[Примерная вместимость в бокс]]="","",IFERROR(IF(Таблица1[[#This Row],[Заказ, шт]]="","",L241/I241),0))</f>
        <v/>
      </c>
      <c r="K241" s="94">
        <v>3.1806999999999999</v>
      </c>
      <c r="L241" s="69"/>
      <c r="M241" s="92">
        <f>Таблица1[[#This Row],[Заказ, шт]]*Таблица1[[#This Row],[Цена , €]]</f>
        <v>0</v>
      </c>
      <c r="N241" s="90" t="str">
        <f>IF(Таблица1[[#This Row],[Заказ, шт]]="","",Таблица1[[#This Row],[Цена , €]]*$O$13*$M$8)</f>
        <v/>
      </c>
      <c r="O241" s="40"/>
    </row>
    <row r="242" spans="1:15">
      <c r="A242" s="37"/>
      <c r="B242" s="66" t="s">
        <v>621</v>
      </c>
      <c r="C242" s="67" t="s">
        <v>1225</v>
      </c>
      <c r="D242" s="66" t="s">
        <v>146</v>
      </c>
      <c r="E242" s="68">
        <v>1</v>
      </c>
      <c r="F242" s="68" t="s">
        <v>895</v>
      </c>
      <c r="G242" s="77">
        <v>3.5</v>
      </c>
      <c r="H242" s="77" t="str">
        <f>IF(Таблица1[[#This Row],[Вес/шт]]*Таблица1[[#This Row],[Заказ, шт]]=0,"",Таблица1[[#This Row],[Вес/шт]]*Таблица1[[#This Row],[Заказ, шт]])</f>
        <v/>
      </c>
      <c r="I242" s="78"/>
      <c r="J242" s="68" t="str">
        <f>IF(Таблица1[[#This Row],[Примерная вместимость в бокс]]="","",IFERROR(IF(Таблица1[[#This Row],[Заказ, шт]]="","",L242/I242),0))</f>
        <v/>
      </c>
      <c r="K242" s="94">
        <v>33.542200000000001</v>
      </c>
      <c r="L242" s="69"/>
      <c r="M242" s="92">
        <f>Таблица1[[#This Row],[Заказ, шт]]*Таблица1[[#This Row],[Цена , €]]</f>
        <v>0</v>
      </c>
      <c r="N242" s="90" t="str">
        <f>IF(Таблица1[[#This Row],[Заказ, шт]]="","",Таблица1[[#This Row],[Цена , €]]*$O$13*$M$8)</f>
        <v/>
      </c>
      <c r="O242" s="40"/>
    </row>
    <row r="243" spans="1:15">
      <c r="A243" s="37"/>
      <c r="B243" s="66" t="s">
        <v>225</v>
      </c>
      <c r="C243" s="67" t="s">
        <v>1226</v>
      </c>
      <c r="D243" s="66" t="s">
        <v>852</v>
      </c>
      <c r="E243" s="68">
        <v>10</v>
      </c>
      <c r="F243" s="68" t="s">
        <v>99</v>
      </c>
      <c r="G243" s="77"/>
      <c r="H243" s="77" t="str">
        <f>IF(Таблица1[[#This Row],[Вес/шт]]*Таблица1[[#This Row],[Заказ, шт]]=0,"",Таблица1[[#This Row],[Вес/шт]]*Таблица1[[#This Row],[Заказ, шт]])</f>
        <v/>
      </c>
      <c r="I243" s="78">
        <v>200</v>
      </c>
      <c r="J243" s="68" t="str">
        <f>IF(Таблица1[[#This Row],[Примерная вместимость в бокс]]="","",IFERROR(IF(Таблица1[[#This Row],[Заказ, шт]]="","",L243/I243),0))</f>
        <v/>
      </c>
      <c r="K243" s="94">
        <v>8.7904</v>
      </c>
      <c r="L243" s="69"/>
      <c r="M243" s="92">
        <f>Таблица1[[#This Row],[Заказ, шт]]*Таблица1[[#This Row],[Цена , €]]</f>
        <v>0</v>
      </c>
      <c r="N243" s="90" t="str">
        <f>IF(Таблица1[[#This Row],[Заказ, шт]]="","",Таблица1[[#This Row],[Цена , €]]*$O$13*$M$8)</f>
        <v/>
      </c>
      <c r="O243" s="40"/>
    </row>
    <row r="244" spans="1:15">
      <c r="A244" s="37"/>
      <c r="B244" s="66" t="s">
        <v>226</v>
      </c>
      <c r="C244" s="67" t="s">
        <v>1227</v>
      </c>
      <c r="D244" s="66" t="s">
        <v>852</v>
      </c>
      <c r="E244" s="68">
        <v>10</v>
      </c>
      <c r="F244" s="68" t="s">
        <v>99</v>
      </c>
      <c r="G244" s="77"/>
      <c r="H244" s="77" t="str">
        <f>IF(Таблица1[[#This Row],[Вес/шт]]*Таблица1[[#This Row],[Заказ, шт]]=0,"",Таблица1[[#This Row],[Вес/шт]]*Таблица1[[#This Row],[Заказ, шт]])</f>
        <v/>
      </c>
      <c r="I244" s="78">
        <v>200</v>
      </c>
      <c r="J244" s="68" t="str">
        <f>IF(Таблица1[[#This Row],[Примерная вместимость в бокс]]="","",IFERROR(IF(Таблица1[[#This Row],[Заказ, шт]]="","",L244/I244),0))</f>
        <v/>
      </c>
      <c r="K244" s="94">
        <v>8.3277000000000001</v>
      </c>
      <c r="L244" s="69"/>
      <c r="M244" s="92">
        <f>Таблица1[[#This Row],[Заказ, шт]]*Таблица1[[#This Row],[Цена , €]]</f>
        <v>0</v>
      </c>
      <c r="N244" s="90" t="str">
        <f>IF(Таблица1[[#This Row],[Заказ, шт]]="","",Таблица1[[#This Row],[Цена , €]]*$O$13*$M$8)</f>
        <v/>
      </c>
      <c r="O244" s="40"/>
    </row>
    <row r="245" spans="1:15">
      <c r="A245" s="37"/>
      <c r="B245" s="66" t="s">
        <v>465</v>
      </c>
      <c r="C245" s="67" t="s">
        <v>1228</v>
      </c>
      <c r="D245" s="66" t="s">
        <v>86</v>
      </c>
      <c r="E245" s="68">
        <v>10</v>
      </c>
      <c r="F245" s="68" t="s">
        <v>169</v>
      </c>
      <c r="G245" s="77"/>
      <c r="H245" s="77" t="str">
        <f>IF(Таблица1[[#This Row],[Вес/шт]]*Таблица1[[#This Row],[Заказ, шт]]=0,"",Таблица1[[#This Row],[Вес/шт]]*Таблица1[[#This Row],[Заказ, шт]])</f>
        <v/>
      </c>
      <c r="I245" s="78">
        <v>200</v>
      </c>
      <c r="J245" s="68" t="str">
        <f>IF(Таблица1[[#This Row],[Примерная вместимость в бокс]]="","",IFERROR(IF(Таблица1[[#This Row],[Заказ, шт]]="","",L245/I245),0))</f>
        <v/>
      </c>
      <c r="K245" s="94">
        <v>2.5446</v>
      </c>
      <c r="L245" s="69"/>
      <c r="M245" s="92">
        <f>Таблица1[[#This Row],[Заказ, шт]]*Таблица1[[#This Row],[Цена , €]]</f>
        <v>0</v>
      </c>
      <c r="N245" s="90" t="str">
        <f>IF(Таблица1[[#This Row],[Заказ, шт]]="","",Таблица1[[#This Row],[Цена , €]]*$O$13*$M$8)</f>
        <v/>
      </c>
      <c r="O245" s="40"/>
    </row>
    <row r="246" spans="1:15">
      <c r="A246" s="37"/>
      <c r="B246" s="66" t="s">
        <v>466</v>
      </c>
      <c r="C246" s="67" t="s">
        <v>1229</v>
      </c>
      <c r="D246" s="66" t="s">
        <v>81</v>
      </c>
      <c r="E246" s="68">
        <v>50</v>
      </c>
      <c r="F246" s="68" t="s">
        <v>881</v>
      </c>
      <c r="G246" s="77"/>
      <c r="H246" s="77" t="str">
        <f>IF(Таблица1[[#This Row],[Вес/шт]]*Таблица1[[#This Row],[Заказ, шт]]=0,"",Таблица1[[#This Row],[Вес/шт]]*Таблица1[[#This Row],[Заказ, шт]])</f>
        <v/>
      </c>
      <c r="I246" s="78">
        <v>1000</v>
      </c>
      <c r="J246" s="68" t="str">
        <f>IF(Таблица1[[#This Row],[Примерная вместимость в бокс]]="","",IFERROR(IF(Таблица1[[#This Row],[Заказ, шт]]="","",L246/I246),0))</f>
        <v/>
      </c>
      <c r="K246" s="94">
        <v>0.86750000000000005</v>
      </c>
      <c r="L246" s="69"/>
      <c r="M246" s="92">
        <f>Таблица1[[#This Row],[Заказ, шт]]*Таблица1[[#This Row],[Цена , €]]</f>
        <v>0</v>
      </c>
      <c r="N246" s="90" t="str">
        <f>IF(Таблица1[[#This Row],[Заказ, шт]]="","",Таблица1[[#This Row],[Цена , €]]*$O$13*$M$8)</f>
        <v/>
      </c>
      <c r="O246" s="40"/>
    </row>
    <row r="247" spans="1:15">
      <c r="A247" s="37"/>
      <c r="B247" s="66" t="s">
        <v>462</v>
      </c>
      <c r="C247" s="67" t="s">
        <v>1230</v>
      </c>
      <c r="D247" s="66" t="s">
        <v>86</v>
      </c>
      <c r="E247" s="68">
        <v>10</v>
      </c>
      <c r="F247" s="68" t="s">
        <v>169</v>
      </c>
      <c r="G247" s="77"/>
      <c r="H247" s="77" t="str">
        <f>IF(Таблица1[[#This Row],[Вес/шт]]*Таблица1[[#This Row],[Заказ, шт]]=0,"",Таблица1[[#This Row],[Вес/шт]]*Таблица1[[#This Row],[Заказ, шт]])</f>
        <v/>
      </c>
      <c r="I247" s="78">
        <v>200</v>
      </c>
      <c r="J247" s="68" t="str">
        <f>IF(Таблица1[[#This Row],[Примерная вместимость в бокс]]="","",IFERROR(IF(Таблица1[[#This Row],[Заказ, шт]]="","",L247/I247),0))</f>
        <v/>
      </c>
      <c r="K247" s="94">
        <v>2.7469999999999999</v>
      </c>
      <c r="L247" s="69"/>
      <c r="M247" s="92">
        <f>Таблица1[[#This Row],[Заказ, шт]]*Таблица1[[#This Row],[Цена , €]]</f>
        <v>0</v>
      </c>
      <c r="N247" s="90" t="str">
        <f>IF(Таблица1[[#This Row],[Заказ, шт]]="","",Таблица1[[#This Row],[Цена , €]]*$O$13*$M$8)</f>
        <v/>
      </c>
      <c r="O247" s="40"/>
    </row>
    <row r="248" spans="1:15">
      <c r="A248" s="37"/>
      <c r="B248" s="66" t="s">
        <v>461</v>
      </c>
      <c r="C248" s="67" t="s">
        <v>1231</v>
      </c>
      <c r="D248" s="66" t="s">
        <v>94</v>
      </c>
      <c r="E248" s="68">
        <v>1</v>
      </c>
      <c r="F248" s="68" t="s">
        <v>104</v>
      </c>
      <c r="G248" s="77"/>
      <c r="H248" s="77" t="str">
        <f>IF(Таблица1[[#This Row],[Вес/шт]]*Таблица1[[#This Row],[Заказ, шт]]=0,"",Таблица1[[#This Row],[Вес/шт]]*Таблица1[[#This Row],[Заказ, шт]])</f>
        <v/>
      </c>
      <c r="I248" s="78">
        <v>85</v>
      </c>
      <c r="J248" s="68" t="str">
        <f>IF(Таблица1[[#This Row],[Примерная вместимость в бокс]]="","",IFERROR(IF(Таблица1[[#This Row],[Заказ, шт]]="","",L248/I248),0))</f>
        <v/>
      </c>
      <c r="K248" s="94">
        <v>4.6265000000000001</v>
      </c>
      <c r="L248" s="69"/>
      <c r="M248" s="92">
        <f>Таблица1[[#This Row],[Заказ, шт]]*Таблица1[[#This Row],[Цена , €]]</f>
        <v>0</v>
      </c>
      <c r="N248" s="90" t="str">
        <f>IF(Таблица1[[#This Row],[Заказ, шт]]="","",Таблица1[[#This Row],[Цена , €]]*$O$13*$M$8)</f>
        <v/>
      </c>
      <c r="O248" s="40"/>
    </row>
    <row r="249" spans="1:15">
      <c r="A249" s="37"/>
      <c r="B249" s="66" t="s">
        <v>463</v>
      </c>
      <c r="C249" s="67" t="s">
        <v>1232</v>
      </c>
      <c r="D249" s="66" t="s">
        <v>81</v>
      </c>
      <c r="E249" s="68">
        <v>50</v>
      </c>
      <c r="F249" s="68" t="s">
        <v>866</v>
      </c>
      <c r="G249" s="77"/>
      <c r="H249" s="77" t="str">
        <f>IF(Таблица1[[#This Row],[Вес/шт]]*Таблица1[[#This Row],[Заказ, шт]]=0,"",Таблица1[[#This Row],[Вес/шт]]*Таблица1[[#This Row],[Заказ, шт]])</f>
        <v/>
      </c>
      <c r="I249" s="78">
        <v>1000</v>
      </c>
      <c r="J249" s="68" t="str">
        <f>IF(Таблица1[[#This Row],[Примерная вместимость в бокс]]="","",IFERROR(IF(Таблица1[[#This Row],[Заказ, шт]]="","",L249/I249),0))</f>
        <v/>
      </c>
      <c r="K249" s="94">
        <v>0.98309999999999997</v>
      </c>
      <c r="L249" s="69"/>
      <c r="M249" s="92">
        <f>Таблица1[[#This Row],[Заказ, шт]]*Таблица1[[#This Row],[Цена , €]]</f>
        <v>0</v>
      </c>
      <c r="N249" s="90" t="str">
        <f>IF(Таблица1[[#This Row],[Заказ, шт]]="","",Таблица1[[#This Row],[Цена , €]]*$O$13*$M$8)</f>
        <v/>
      </c>
      <c r="O249" s="40"/>
    </row>
    <row r="250" spans="1:15">
      <c r="A250" s="37"/>
      <c r="B250" s="66" t="s">
        <v>464</v>
      </c>
      <c r="C250" s="67" t="s">
        <v>1233</v>
      </c>
      <c r="D250" s="66" t="s">
        <v>86</v>
      </c>
      <c r="E250" s="68">
        <v>10</v>
      </c>
      <c r="F250" s="68" t="s">
        <v>85</v>
      </c>
      <c r="G250" s="77"/>
      <c r="H250" s="77" t="str">
        <f>IF(Таблица1[[#This Row],[Вес/шт]]*Таблица1[[#This Row],[Заказ, шт]]=0,"",Таблица1[[#This Row],[Вес/шт]]*Таблица1[[#This Row],[Заказ, шт]])</f>
        <v/>
      </c>
      <c r="I250" s="78">
        <v>200</v>
      </c>
      <c r="J250" s="68" t="str">
        <f>IF(Таблица1[[#This Row],[Примерная вместимость в бокс]]="","",IFERROR(IF(Таблица1[[#This Row],[Заказ, шт]]="","",L250/I250),0))</f>
        <v/>
      </c>
      <c r="K250" s="94">
        <v>2.7469999999999999</v>
      </c>
      <c r="L250" s="69"/>
      <c r="M250" s="92">
        <f>Таблица1[[#This Row],[Заказ, шт]]*Таблица1[[#This Row],[Цена , €]]</f>
        <v>0</v>
      </c>
      <c r="N250" s="90" t="str">
        <f>IF(Таблица1[[#This Row],[Заказ, шт]]="","",Таблица1[[#This Row],[Цена , €]]*$O$13*$M$8)</f>
        <v/>
      </c>
      <c r="O250" s="40"/>
    </row>
    <row r="251" spans="1:15">
      <c r="A251" s="37"/>
      <c r="B251" s="66" t="s">
        <v>285</v>
      </c>
      <c r="C251" s="67" t="s">
        <v>1234</v>
      </c>
      <c r="D251" s="66" t="s">
        <v>86</v>
      </c>
      <c r="E251" s="68">
        <v>10</v>
      </c>
      <c r="F251" s="68" t="s">
        <v>155</v>
      </c>
      <c r="G251" s="77"/>
      <c r="H251" s="77" t="str">
        <f>IF(Таблица1[[#This Row],[Вес/шт]]*Таблица1[[#This Row],[Заказ, шт]]=0,"",Таблица1[[#This Row],[Вес/шт]]*Таблица1[[#This Row],[Заказ, шт]])</f>
        <v/>
      </c>
      <c r="I251" s="78">
        <v>200</v>
      </c>
      <c r="J251" s="68" t="str">
        <f>IF(Таблица1[[#This Row],[Примерная вместимость в бокс]]="","",IFERROR(IF(Таблица1[[#This Row],[Заказ, шт]]="","",L251/I251),0))</f>
        <v/>
      </c>
      <c r="K251" s="94">
        <v>3.1806999999999999</v>
      </c>
      <c r="L251" s="69"/>
      <c r="M251" s="92">
        <f>Таблица1[[#This Row],[Заказ, шт]]*Таблица1[[#This Row],[Цена , €]]</f>
        <v>0</v>
      </c>
      <c r="N251" s="90" t="str">
        <f>IF(Таблица1[[#This Row],[Заказ, шт]]="","",Таблица1[[#This Row],[Цена , €]]*$O$13*$M$8)</f>
        <v/>
      </c>
      <c r="O251" s="40"/>
    </row>
    <row r="252" spans="1:15">
      <c r="A252" s="37"/>
      <c r="B252" s="66" t="s">
        <v>715</v>
      </c>
      <c r="C252" s="67" t="s">
        <v>1235</v>
      </c>
      <c r="D252" s="66" t="s">
        <v>173</v>
      </c>
      <c r="E252" s="68"/>
      <c r="F252" s="68" t="s">
        <v>897</v>
      </c>
      <c r="G252" s="77">
        <v>2.2000000000000002</v>
      </c>
      <c r="H252" s="77" t="str">
        <f>IF(Таблица1[[#This Row],[Вес/шт]]*Таблица1[[#This Row],[Заказ, шт]]=0,"",Таблица1[[#This Row],[Вес/шт]]*Таблица1[[#This Row],[Заказ, шт]])</f>
        <v/>
      </c>
      <c r="I252" s="78"/>
      <c r="J252" s="68" t="str">
        <f>IF(Таблица1[[#This Row],[Примерная вместимость в бокс]]="","",IFERROR(IF(Таблица1[[#This Row],[Заказ, шт]]="","",L252/I252),0))</f>
        <v/>
      </c>
      <c r="K252" s="94">
        <v>8.3277000000000001</v>
      </c>
      <c r="L252" s="69"/>
      <c r="M252" s="92">
        <f>Таблица1[[#This Row],[Заказ, шт]]*Таблица1[[#This Row],[Цена , €]]</f>
        <v>0</v>
      </c>
      <c r="N252" s="90" t="str">
        <f>IF(Таблица1[[#This Row],[Заказ, шт]]="","",Таблица1[[#This Row],[Цена , €]]*$O$13*$M$8)</f>
        <v/>
      </c>
      <c r="O252" s="40"/>
    </row>
    <row r="253" spans="1:15">
      <c r="A253" s="37"/>
      <c r="B253" s="66" t="s">
        <v>714</v>
      </c>
      <c r="C253" s="67" t="s">
        <v>1236</v>
      </c>
      <c r="D253" s="66" t="s">
        <v>146</v>
      </c>
      <c r="E253" s="68">
        <v>1</v>
      </c>
      <c r="F253" s="68" t="s">
        <v>961</v>
      </c>
      <c r="G253" s="77">
        <v>3.5</v>
      </c>
      <c r="H253" s="77" t="str">
        <f>IF(Таблица1[[#This Row],[Вес/шт]]*Таблица1[[#This Row],[Заказ, шт]]=0,"",Таблица1[[#This Row],[Вес/шт]]*Таблица1[[#This Row],[Заказ, шт]])</f>
        <v/>
      </c>
      <c r="I253" s="78"/>
      <c r="J253" s="68" t="str">
        <f>IF(Таблица1[[#This Row],[Примерная вместимость в бокс]]="","",IFERROR(IF(Таблица1[[#This Row],[Заказ, шт]]="","",L253/I253),0))</f>
        <v/>
      </c>
      <c r="K253" s="94">
        <v>11.5663</v>
      </c>
      <c r="L253" s="69"/>
      <c r="M253" s="92">
        <f>Таблица1[[#This Row],[Заказ, шт]]*Таблица1[[#This Row],[Цена , €]]</f>
        <v>0</v>
      </c>
      <c r="N253" s="90" t="str">
        <f>IF(Таблица1[[#This Row],[Заказ, шт]]="","",Таблица1[[#This Row],[Цена , €]]*$O$13*$M$8)</f>
        <v/>
      </c>
      <c r="O253" s="40"/>
    </row>
    <row r="254" spans="1:15">
      <c r="A254" s="37"/>
      <c r="B254" s="66" t="s">
        <v>721</v>
      </c>
      <c r="C254" s="67" t="s">
        <v>1237</v>
      </c>
      <c r="D254" s="66" t="s">
        <v>128</v>
      </c>
      <c r="E254" s="68">
        <v>10</v>
      </c>
      <c r="F254" s="68" t="s">
        <v>102</v>
      </c>
      <c r="G254" s="77"/>
      <c r="H254" s="77" t="str">
        <f>IF(Таблица1[[#This Row],[Вес/шт]]*Таблица1[[#This Row],[Заказ, шт]]=0,"",Таблица1[[#This Row],[Вес/шт]]*Таблица1[[#This Row],[Заказ, шт]])</f>
        <v/>
      </c>
      <c r="I254" s="78">
        <v>200</v>
      </c>
      <c r="J254" s="68" t="str">
        <f>IF(Таблица1[[#This Row],[Примерная вместимость в бокс]]="","",IFERROR(IF(Таблица1[[#This Row],[Заказ, шт]]="","",L254/I254),0))</f>
        <v/>
      </c>
      <c r="K254" s="94">
        <v>2.5446</v>
      </c>
      <c r="L254" s="69"/>
      <c r="M254" s="92">
        <f>Таблица1[[#This Row],[Заказ, шт]]*Таблица1[[#This Row],[Цена , €]]</f>
        <v>0</v>
      </c>
      <c r="N254" s="90" t="str">
        <f>IF(Таблица1[[#This Row],[Заказ, шт]]="","",Таблица1[[#This Row],[Цена , €]]*$O$13*$M$8)</f>
        <v/>
      </c>
      <c r="O254" s="40"/>
    </row>
    <row r="255" spans="1:15">
      <c r="A255" s="37"/>
      <c r="B255" s="66" t="s">
        <v>722</v>
      </c>
      <c r="C255" s="67" t="s">
        <v>1238</v>
      </c>
      <c r="D255" s="66" t="s">
        <v>173</v>
      </c>
      <c r="E255" s="68"/>
      <c r="F255" s="68" t="s">
        <v>941</v>
      </c>
      <c r="G255" s="77">
        <v>2.2000000000000002</v>
      </c>
      <c r="H255" s="77" t="str">
        <f>IF(Таблица1[[#This Row],[Вес/шт]]*Таблица1[[#This Row],[Заказ, шт]]=0,"",Таблица1[[#This Row],[Вес/шт]]*Таблица1[[#This Row],[Заказ, шт]])</f>
        <v/>
      </c>
      <c r="I255" s="78"/>
      <c r="J255" s="68" t="str">
        <f>IF(Таблица1[[#This Row],[Примерная вместимость в бокс]]="","",IFERROR(IF(Таблица1[[#This Row],[Заказ, шт]]="","",L255/I255),0))</f>
        <v/>
      </c>
      <c r="K255" s="94">
        <v>8.0963999999999992</v>
      </c>
      <c r="L255" s="69"/>
      <c r="M255" s="92">
        <f>Таблица1[[#This Row],[Заказ, шт]]*Таблица1[[#This Row],[Цена , €]]</f>
        <v>0</v>
      </c>
      <c r="N255" s="90" t="str">
        <f>IF(Таблица1[[#This Row],[Заказ, шт]]="","",Таблица1[[#This Row],[Цена , €]]*$O$13*$M$8)</f>
        <v/>
      </c>
      <c r="O255" s="40"/>
    </row>
    <row r="256" spans="1:15">
      <c r="A256" s="37"/>
      <c r="B256" s="66" t="s">
        <v>720</v>
      </c>
      <c r="C256" s="67" t="s">
        <v>1239</v>
      </c>
      <c r="D256" s="66" t="s">
        <v>94</v>
      </c>
      <c r="E256" s="68">
        <v>1</v>
      </c>
      <c r="F256" s="68" t="s">
        <v>90</v>
      </c>
      <c r="G256" s="77"/>
      <c r="H256" s="77" t="str">
        <f>IF(Таблица1[[#This Row],[Вес/шт]]*Таблица1[[#This Row],[Заказ, шт]]=0,"",Таблица1[[#This Row],[Вес/шт]]*Таблица1[[#This Row],[Заказ, шт]])</f>
        <v/>
      </c>
      <c r="I256" s="78">
        <v>85</v>
      </c>
      <c r="J256" s="68" t="str">
        <f>IF(Таблица1[[#This Row],[Примерная вместимость в бокс]]="","",IFERROR(IF(Таблица1[[#This Row],[Заказ, шт]]="","",L256/I256),0))</f>
        <v/>
      </c>
      <c r="K256" s="94">
        <v>4.6265000000000001</v>
      </c>
      <c r="L256" s="69"/>
      <c r="M256" s="92">
        <f>Таблица1[[#This Row],[Заказ, шт]]*Таблица1[[#This Row],[Цена , €]]</f>
        <v>0</v>
      </c>
      <c r="N256" s="90" t="str">
        <f>IF(Таблица1[[#This Row],[Заказ, шт]]="","",Таблица1[[#This Row],[Цена , €]]*$O$13*$M$8)</f>
        <v/>
      </c>
      <c r="O256" s="40"/>
    </row>
    <row r="257" spans="1:15">
      <c r="A257" s="37"/>
      <c r="B257" s="66" t="s">
        <v>252</v>
      </c>
      <c r="C257" s="67" t="s">
        <v>1240</v>
      </c>
      <c r="D257" s="66" t="s">
        <v>146</v>
      </c>
      <c r="E257" s="68">
        <v>1</v>
      </c>
      <c r="F257" s="68" t="s">
        <v>965</v>
      </c>
      <c r="G257" s="77">
        <v>3.5</v>
      </c>
      <c r="H257" s="77" t="str">
        <f>IF(Таблица1[[#This Row],[Вес/шт]]*Таблица1[[#This Row],[Заказ, шт]]=0,"",Таблица1[[#This Row],[Вес/шт]]*Таблица1[[#This Row],[Заказ, шт]])</f>
        <v/>
      </c>
      <c r="I257" s="78"/>
      <c r="J257" s="68" t="str">
        <f>IF(Таблица1[[#This Row],[Примерная вместимость в бокс]]="","",IFERROR(IF(Таблица1[[#This Row],[Заказ, шт]]="","",L257/I257),0))</f>
        <v/>
      </c>
      <c r="K257" s="94">
        <v>9.7157</v>
      </c>
      <c r="L257" s="69"/>
      <c r="M257" s="92">
        <f>Таблица1[[#This Row],[Заказ, шт]]*Таблица1[[#This Row],[Цена , €]]</f>
        <v>0</v>
      </c>
      <c r="N257" s="90" t="str">
        <f>IF(Таблица1[[#This Row],[Заказ, шт]]="","",Таблица1[[#This Row],[Цена , €]]*$O$13*$M$8)</f>
        <v/>
      </c>
      <c r="O257" s="40"/>
    </row>
    <row r="258" spans="1:15" hidden="1">
      <c r="A258" s="37"/>
      <c r="B258" s="66" t="s">
        <v>716</v>
      </c>
      <c r="C258" s="67" t="s">
        <v>1241</v>
      </c>
      <c r="D258" s="66" t="s">
        <v>86</v>
      </c>
      <c r="E258" s="68">
        <v>10</v>
      </c>
      <c r="F258" s="68" t="s">
        <v>87</v>
      </c>
      <c r="G258" s="77"/>
      <c r="H258" s="77" t="str">
        <f>IF(Таблица1[[#This Row],[Вес/шт]]*Таблица1[[#This Row],[Заказ, шт]]=0,"",Таблица1[[#This Row],[Вес/шт]]*Таблица1[[#This Row],[Заказ, шт]])</f>
        <v/>
      </c>
      <c r="I258" s="78">
        <v>200</v>
      </c>
      <c r="J258" s="68" t="str">
        <f>IF(Таблица1[[#This Row],[Примерная вместимость в бокс]]="","",IFERROR(IF(Таблица1[[#This Row],[Заказ, шт]]="","",L258/I258),0))</f>
        <v/>
      </c>
      <c r="K258" s="94">
        <v>2.5446</v>
      </c>
      <c r="L258" s="69"/>
      <c r="M258" s="92">
        <f>Таблица1[[#This Row],[Заказ, шт]]*Таблица1[[#This Row],[Цена , €]]</f>
        <v>0</v>
      </c>
      <c r="N258" s="90" t="str">
        <f>IF(Таблица1[[#This Row],[Заказ, шт]]="","",Таблица1[[#This Row],[Цена , €]]*$O$13*$M$8)</f>
        <v/>
      </c>
      <c r="O258" s="40" t="s">
        <v>1725</v>
      </c>
    </row>
    <row r="259" spans="1:15" ht="13.5" customHeight="1">
      <c r="A259" s="37"/>
      <c r="B259" s="66" t="s">
        <v>718</v>
      </c>
      <c r="C259" s="67" t="s">
        <v>1242</v>
      </c>
      <c r="D259" s="66" t="s">
        <v>148</v>
      </c>
      <c r="E259" s="68">
        <v>1</v>
      </c>
      <c r="F259" s="68" t="s">
        <v>946</v>
      </c>
      <c r="G259" s="77">
        <v>2.2000000000000002</v>
      </c>
      <c r="H259" s="77" t="str">
        <f>IF(Таблица1[[#This Row],[Вес/шт]]*Таблица1[[#This Row],[Заказ, шт]]=0,"",Таблица1[[#This Row],[Вес/шт]]*Таблица1[[#This Row],[Заказ, шт]])</f>
        <v/>
      </c>
      <c r="I259" s="78"/>
      <c r="J259" s="68" t="str">
        <f>IF(Таблица1[[#This Row],[Примерная вместимость в бокс]]="","",IFERROR(IF(Таблица1[[#This Row],[Заказ, шт]]="","",L259/I259),0))</f>
        <v/>
      </c>
      <c r="K259" s="94">
        <v>9.7157</v>
      </c>
      <c r="L259" s="69"/>
      <c r="M259" s="92">
        <f>Таблица1[[#This Row],[Заказ, шт]]*Таблица1[[#This Row],[Цена , €]]</f>
        <v>0</v>
      </c>
      <c r="N259" s="90" t="str">
        <f>IF(Таблица1[[#This Row],[Заказ, шт]]="","",Таблица1[[#This Row],[Цена , €]]*$O$13*$M$8)</f>
        <v/>
      </c>
      <c r="O259" s="40"/>
    </row>
    <row r="260" spans="1:15">
      <c r="A260" s="37"/>
      <c r="B260" s="66" t="s">
        <v>987</v>
      </c>
      <c r="C260" s="67" t="s">
        <v>1243</v>
      </c>
      <c r="D260" s="66" t="s">
        <v>146</v>
      </c>
      <c r="E260" s="68">
        <v>1</v>
      </c>
      <c r="F260" s="68" t="s">
        <v>962</v>
      </c>
      <c r="G260" s="77">
        <v>3.5</v>
      </c>
      <c r="H260" s="77" t="str">
        <f>IF(Таблица1[[#This Row],[Вес/шт]]*Таблица1[[#This Row],[Заказ, шт]]=0,"",Таблица1[[#This Row],[Вес/шт]]*Таблица1[[#This Row],[Заказ, шт]])</f>
        <v/>
      </c>
      <c r="I260" s="78"/>
      <c r="J260" s="68" t="str">
        <f>IF(Таблица1[[#This Row],[Примерная вместимость в бокс]]="","",IFERROR(IF(Таблица1[[#This Row],[Заказ, шт]]="","",L260/I260),0))</f>
        <v/>
      </c>
      <c r="K260" s="94">
        <v>12.9542</v>
      </c>
      <c r="L260" s="69"/>
      <c r="M260" s="92">
        <f>Таблица1[[#This Row],[Заказ, шт]]*Таблица1[[#This Row],[Цена , €]]</f>
        <v>0</v>
      </c>
      <c r="N260" s="90" t="str">
        <f>IF(Таблица1[[#This Row],[Заказ, шт]]="","",Таблица1[[#This Row],[Цена , €]]*$O$13*$M$8)</f>
        <v/>
      </c>
      <c r="O260" s="40"/>
    </row>
    <row r="261" spans="1:15">
      <c r="A261" s="37"/>
      <c r="B261" s="66" t="s">
        <v>253</v>
      </c>
      <c r="C261" s="67" t="s">
        <v>1244</v>
      </c>
      <c r="D261" s="66" t="s">
        <v>146</v>
      </c>
      <c r="E261" s="68">
        <v>1</v>
      </c>
      <c r="F261" s="68" t="s">
        <v>963</v>
      </c>
      <c r="G261" s="77">
        <v>3.5</v>
      </c>
      <c r="H261" s="77" t="str">
        <f>IF(Таблица1[[#This Row],[Вес/шт]]*Таблица1[[#This Row],[Заказ, шт]]=0,"",Таблица1[[#This Row],[Вес/шт]]*Таблица1[[#This Row],[Заказ, шт]])</f>
        <v/>
      </c>
      <c r="I261" s="78"/>
      <c r="J261" s="68" t="str">
        <f>IF(Таблица1[[#This Row],[Примерная вместимость в бокс]]="","",IFERROR(IF(Таблица1[[#This Row],[Заказ, шт]]="","",L261/I261),0))</f>
        <v/>
      </c>
      <c r="K261" s="94">
        <v>13.4169</v>
      </c>
      <c r="L261" s="69"/>
      <c r="M261" s="92">
        <f>Таблица1[[#This Row],[Заказ, шт]]*Таблица1[[#This Row],[Цена , €]]</f>
        <v>0</v>
      </c>
      <c r="N261" s="90" t="str">
        <f>IF(Таблица1[[#This Row],[Заказ, шт]]="","",Таблица1[[#This Row],[Цена , €]]*$O$13*$M$8)</f>
        <v/>
      </c>
      <c r="O261" s="40"/>
    </row>
    <row r="262" spans="1:15">
      <c r="A262" s="37"/>
      <c r="B262" s="66" t="s">
        <v>717</v>
      </c>
      <c r="C262" s="67" t="s">
        <v>1245</v>
      </c>
      <c r="D262" s="66" t="s">
        <v>81</v>
      </c>
      <c r="E262" s="68">
        <v>50</v>
      </c>
      <c r="F262" s="68" t="s">
        <v>91</v>
      </c>
      <c r="G262" s="77"/>
      <c r="H262" s="77" t="str">
        <f>IF(Таблица1[[#This Row],[Вес/шт]]*Таблица1[[#This Row],[Заказ, шт]]=0,"",Таблица1[[#This Row],[Вес/шт]]*Таблица1[[#This Row],[Заказ, шт]])</f>
        <v/>
      </c>
      <c r="I262" s="78">
        <v>1000</v>
      </c>
      <c r="J262" s="68" t="str">
        <f>IF(Таблица1[[#This Row],[Примерная вместимость в бокс]]="","",IFERROR(IF(Таблица1[[#This Row],[Заказ, шт]]="","",L262/I262),0))</f>
        <v/>
      </c>
      <c r="K262" s="94">
        <v>0.98309999999999997</v>
      </c>
      <c r="L262" s="69"/>
      <c r="M262" s="92">
        <f>Таблица1[[#This Row],[Заказ, шт]]*Таблица1[[#This Row],[Цена , €]]</f>
        <v>0</v>
      </c>
      <c r="N262" s="90" t="str">
        <f>IF(Таблица1[[#This Row],[Заказ, шт]]="","",Таблица1[[#This Row],[Цена , €]]*$O$13*$M$8)</f>
        <v/>
      </c>
      <c r="O262" s="40"/>
    </row>
    <row r="263" spans="1:15">
      <c r="A263" s="37"/>
      <c r="B263" s="66" t="s">
        <v>719</v>
      </c>
      <c r="C263" s="67" t="s">
        <v>1246</v>
      </c>
      <c r="D263" s="66" t="s">
        <v>146</v>
      </c>
      <c r="E263" s="68">
        <v>1</v>
      </c>
      <c r="F263" s="68" t="s">
        <v>964</v>
      </c>
      <c r="G263" s="77">
        <v>3.5</v>
      </c>
      <c r="H263" s="77" t="str">
        <f>IF(Таблица1[[#This Row],[Вес/шт]]*Таблица1[[#This Row],[Заказ, шт]]=0,"",Таблица1[[#This Row],[Вес/шт]]*Таблица1[[#This Row],[Заказ, шт]])</f>
        <v/>
      </c>
      <c r="I263" s="78"/>
      <c r="J263" s="68" t="str">
        <f>IF(Таблица1[[#This Row],[Примерная вместимость в бокс]]="","",IFERROR(IF(Таблица1[[#This Row],[Заказ, шт]]="","",L263/I263),0))</f>
        <v/>
      </c>
      <c r="K263" s="94">
        <v>11.5663</v>
      </c>
      <c r="L263" s="69"/>
      <c r="M263" s="92">
        <f>Таблица1[[#This Row],[Заказ, шт]]*Таблица1[[#This Row],[Цена , €]]</f>
        <v>0</v>
      </c>
      <c r="N263" s="90" t="str">
        <f>IF(Таблица1[[#This Row],[Заказ, шт]]="","",Таблица1[[#This Row],[Цена , €]]*$O$13*$M$8)</f>
        <v/>
      </c>
      <c r="O263" s="40"/>
    </row>
    <row r="264" spans="1:15">
      <c r="A264" s="37"/>
      <c r="B264" s="66" t="s">
        <v>345</v>
      </c>
      <c r="C264" s="67" t="s">
        <v>1247</v>
      </c>
      <c r="D264" s="66" t="s">
        <v>147</v>
      </c>
      <c r="E264" s="68">
        <v>1</v>
      </c>
      <c r="F264" s="68" t="s">
        <v>882</v>
      </c>
      <c r="G264" s="77">
        <v>9</v>
      </c>
      <c r="H264" s="77" t="str">
        <f>IF(Таблица1[[#This Row],[Вес/шт]]*Таблица1[[#This Row],[Заказ, шт]]=0,"",Таблица1[[#This Row],[Вес/шт]]*Таблица1[[#This Row],[Заказ, шт]])</f>
        <v/>
      </c>
      <c r="I264" s="78"/>
      <c r="J264" s="68" t="str">
        <f>IF(Таблица1[[#This Row],[Примерная вместимость в бокс]]="","",IFERROR(IF(Таблица1[[#This Row],[Заказ, шт]]="","",L264/I264),0))</f>
        <v/>
      </c>
      <c r="K264" s="94">
        <v>27.759</v>
      </c>
      <c r="L264" s="69"/>
      <c r="M264" s="92">
        <f>Таблица1[[#This Row],[Заказ, шт]]*Таблица1[[#This Row],[Цена , €]]</f>
        <v>0</v>
      </c>
      <c r="N264" s="90" t="str">
        <f>IF(Таблица1[[#This Row],[Заказ, шт]]="","",Таблица1[[#This Row],[Цена , €]]*$O$13*$M$8)</f>
        <v/>
      </c>
      <c r="O264" s="40"/>
    </row>
    <row r="265" spans="1:15">
      <c r="A265" s="37"/>
      <c r="B265" s="66" t="s">
        <v>828</v>
      </c>
      <c r="C265" s="67" t="s">
        <v>1248</v>
      </c>
      <c r="D265" s="66" t="s">
        <v>86</v>
      </c>
      <c r="E265" s="68">
        <v>10</v>
      </c>
      <c r="F265" s="68" t="s">
        <v>88</v>
      </c>
      <c r="G265" s="77"/>
      <c r="H265" s="77" t="str">
        <f>IF(Таблица1[[#This Row],[Вес/шт]]*Таблица1[[#This Row],[Заказ, шт]]=0,"",Таблица1[[#This Row],[Вес/шт]]*Таблица1[[#This Row],[Заказ, шт]])</f>
        <v/>
      </c>
      <c r="I265" s="78">
        <v>200</v>
      </c>
      <c r="J265" s="68" t="str">
        <f>IF(Таблица1[[#This Row],[Примерная вместимость в бокс]]="","",IFERROR(IF(Таблица1[[#This Row],[Заказ, шт]]="","",L265/I265),0))</f>
        <v/>
      </c>
      <c r="K265" s="94">
        <v>3.4699</v>
      </c>
      <c r="L265" s="69"/>
      <c r="M265" s="92">
        <f>Таблица1[[#This Row],[Заказ, шт]]*Таблица1[[#This Row],[Цена , €]]</f>
        <v>0</v>
      </c>
      <c r="N265" s="90" t="str">
        <f>IF(Таблица1[[#This Row],[Заказ, шт]]="","",Таблица1[[#This Row],[Цена , €]]*$O$13*$M$8)</f>
        <v/>
      </c>
      <c r="O265" s="40"/>
    </row>
    <row r="266" spans="1:15">
      <c r="B266" s="66" t="s">
        <v>829</v>
      </c>
      <c r="C266" s="67" t="s">
        <v>1249</v>
      </c>
      <c r="D266" s="66" t="s">
        <v>86</v>
      </c>
      <c r="E266" s="68">
        <v>10</v>
      </c>
      <c r="F266" s="68" t="s">
        <v>880</v>
      </c>
      <c r="G266" s="77"/>
      <c r="H266" s="77" t="str">
        <f>IF(Таблица1[[#This Row],[Вес/шт]]*Таблица1[[#This Row],[Заказ, шт]]=0,"",Таблица1[[#This Row],[Вес/шт]]*Таблица1[[#This Row],[Заказ, шт]])</f>
        <v/>
      </c>
      <c r="I266" s="78">
        <v>200</v>
      </c>
      <c r="J266" s="68" t="str">
        <f>IF(Таблица1[[#This Row],[Примерная вместимость в бокс]]="","",IFERROR(IF(Таблица1[[#This Row],[Заказ, шт]]="","",L266/I266),0))</f>
        <v/>
      </c>
      <c r="K266" s="94">
        <v>3.6145</v>
      </c>
      <c r="L266" s="69"/>
      <c r="M266" s="92">
        <f>Таблица1[[#This Row],[Заказ, шт]]*Таблица1[[#This Row],[Цена , €]]</f>
        <v>0</v>
      </c>
      <c r="N266" s="90" t="str">
        <f>IF(Таблица1[[#This Row],[Заказ, шт]]="","",Таблица1[[#This Row],[Цена , €]]*$O$13*$M$8)</f>
        <v/>
      </c>
      <c r="O266" s="40"/>
    </row>
    <row r="267" spans="1:15" ht="13.5" customHeight="1">
      <c r="A267" s="37"/>
      <c r="B267" s="66" t="s">
        <v>346</v>
      </c>
      <c r="C267" s="67" t="s">
        <v>1250</v>
      </c>
      <c r="D267" s="66" t="s">
        <v>852</v>
      </c>
      <c r="E267" s="68">
        <v>10</v>
      </c>
      <c r="F267" s="68" t="s">
        <v>99</v>
      </c>
      <c r="G267" s="77"/>
      <c r="H267" s="77" t="str">
        <f>IF(Таблица1[[#This Row],[Вес/шт]]*Таблица1[[#This Row],[Заказ, шт]]=0,"",Таблица1[[#This Row],[Вес/шт]]*Таблица1[[#This Row],[Заказ, шт]])</f>
        <v/>
      </c>
      <c r="I267" s="78">
        <v>200</v>
      </c>
      <c r="J267" s="68" t="str">
        <f>IF(Таблица1[[#This Row],[Примерная вместимость в бокс]]="","",IFERROR(IF(Таблица1[[#This Row],[Заказ, шт]]="","",L267/I267),0))</f>
        <v/>
      </c>
      <c r="K267" s="94">
        <v>8.7904</v>
      </c>
      <c r="L267" s="69"/>
      <c r="M267" s="92">
        <f>Таблица1[[#This Row],[Заказ, шт]]*Таблица1[[#This Row],[Цена , €]]</f>
        <v>0</v>
      </c>
      <c r="N267" s="90" t="str">
        <f>IF(Таблица1[[#This Row],[Заказ, шт]]="","",Таблица1[[#This Row],[Цена , €]]*$O$13*$M$8)</f>
        <v/>
      </c>
      <c r="O267" s="40"/>
    </row>
    <row r="268" spans="1:15">
      <c r="A268" s="37"/>
      <c r="B268" s="66" t="s">
        <v>352</v>
      </c>
      <c r="C268" s="67" t="s">
        <v>1251</v>
      </c>
      <c r="D268" s="66" t="s">
        <v>854</v>
      </c>
      <c r="E268" s="68">
        <v>1</v>
      </c>
      <c r="F268" s="68" t="s">
        <v>886</v>
      </c>
      <c r="G268" s="77">
        <v>8</v>
      </c>
      <c r="H268" s="77" t="str">
        <f>IF(Таблица1[[#This Row],[Вес/шт]]*Таблица1[[#This Row],[Заказ, шт]]=0,"",Таблица1[[#This Row],[Вес/шт]]*Таблица1[[#This Row],[Заказ, шт]])</f>
        <v/>
      </c>
      <c r="I268" s="78"/>
      <c r="J268" s="68" t="str">
        <f>IF(Таблица1[[#This Row],[Примерная вместимость в бокс]]="","",IFERROR(IF(Таблица1[[#This Row],[Заказ, шт]]="","",L268/I268),0))</f>
        <v/>
      </c>
      <c r="K268" s="94">
        <v>46.265099999999997</v>
      </c>
      <c r="L268" s="69"/>
      <c r="M268" s="92">
        <f>Таблица1[[#This Row],[Заказ, шт]]*Таблица1[[#This Row],[Цена , €]]</f>
        <v>0</v>
      </c>
      <c r="N268" s="90" t="str">
        <f>IF(Таблица1[[#This Row],[Заказ, шт]]="","",Таблица1[[#This Row],[Цена , €]]*$O$13*$M$8)</f>
        <v/>
      </c>
      <c r="O268" s="40"/>
    </row>
    <row r="269" spans="1:15">
      <c r="A269" s="37"/>
      <c r="B269" s="66" t="s">
        <v>353</v>
      </c>
      <c r="C269" s="67" t="s">
        <v>1252</v>
      </c>
      <c r="D269" s="66" t="s">
        <v>179</v>
      </c>
      <c r="E269" s="68">
        <v>1</v>
      </c>
      <c r="F269" s="68" t="s">
        <v>887</v>
      </c>
      <c r="G269" s="77">
        <v>6</v>
      </c>
      <c r="H269" s="77" t="str">
        <f>IF(Таблица1[[#This Row],[Вес/шт]]*Таблица1[[#This Row],[Заказ, шт]]=0,"",Таблица1[[#This Row],[Вес/шт]]*Таблица1[[#This Row],[Заказ, шт]])</f>
        <v/>
      </c>
      <c r="I269" s="78"/>
      <c r="J269" s="68" t="str">
        <f>IF(Таблица1[[#This Row],[Примерная вместимость в бокс]]="","",IFERROR(IF(Таблица1[[#This Row],[Заказ, шт]]="","",L269/I269),0))</f>
        <v/>
      </c>
      <c r="K269" s="94">
        <v>64.771100000000004</v>
      </c>
      <c r="L269" s="69"/>
      <c r="M269" s="92">
        <f>Таблица1[[#This Row],[Заказ, шт]]*Таблица1[[#This Row],[Цена , €]]</f>
        <v>0</v>
      </c>
      <c r="N269" s="90" t="str">
        <f>IF(Таблица1[[#This Row],[Заказ, шт]]="","",Таблица1[[#This Row],[Цена , €]]*$O$13*$M$8)</f>
        <v/>
      </c>
      <c r="O269" s="40"/>
    </row>
    <row r="270" spans="1:15">
      <c r="A270" s="37"/>
      <c r="B270" s="66" t="s">
        <v>193</v>
      </c>
      <c r="C270" s="67" t="s">
        <v>1253</v>
      </c>
      <c r="D270" s="66" t="s">
        <v>100</v>
      </c>
      <c r="E270" s="68">
        <v>1</v>
      </c>
      <c r="F270" s="68" t="s">
        <v>888</v>
      </c>
      <c r="G270" s="77">
        <v>6</v>
      </c>
      <c r="H270" s="77" t="str">
        <f>IF(Таблица1[[#This Row],[Вес/шт]]*Таблица1[[#This Row],[Заказ, шт]]=0,"",Таблица1[[#This Row],[Вес/шт]]*Таблица1[[#This Row],[Заказ, шт]])</f>
        <v/>
      </c>
      <c r="I270" s="78"/>
      <c r="J270" s="68" t="str">
        <f>IF(Таблица1[[#This Row],[Примерная вместимость в бокс]]="","",IFERROR(IF(Таблица1[[#This Row],[Заказ, шт]]="","",L270/I270),0))</f>
        <v/>
      </c>
      <c r="K270" s="94">
        <v>37.012</v>
      </c>
      <c r="L270" s="69"/>
      <c r="M270" s="92">
        <f>Таблица1[[#This Row],[Заказ, шт]]*Таблица1[[#This Row],[Цена , €]]</f>
        <v>0</v>
      </c>
      <c r="N270" s="90" t="str">
        <f>IF(Таблица1[[#This Row],[Заказ, шт]]="","",Таблица1[[#This Row],[Цена , €]]*$O$13*$M$8)</f>
        <v/>
      </c>
      <c r="O270" s="40"/>
    </row>
    <row r="271" spans="1:15">
      <c r="B271" s="66" t="s">
        <v>354</v>
      </c>
      <c r="C271" s="67" t="s">
        <v>1254</v>
      </c>
      <c r="D271" s="66" t="s">
        <v>179</v>
      </c>
      <c r="E271" s="68">
        <v>1</v>
      </c>
      <c r="F271" s="68" t="s">
        <v>889</v>
      </c>
      <c r="G271" s="77">
        <v>8</v>
      </c>
      <c r="H271" s="77" t="str">
        <f>IF(Таблица1[[#This Row],[Вес/шт]]*Таблица1[[#This Row],[Заказ, шт]]=0,"",Таблица1[[#This Row],[Вес/шт]]*Таблица1[[#This Row],[Заказ, шт]])</f>
        <v/>
      </c>
      <c r="I271" s="78"/>
      <c r="J271" s="68" t="str">
        <f>IF(Таблица1[[#This Row],[Примерная вместимость в бокс]]="","",IFERROR(IF(Таблица1[[#This Row],[Заказ, шт]]="","",L271/I271),0))</f>
        <v/>
      </c>
      <c r="K271" s="94">
        <v>55.518099999999997</v>
      </c>
      <c r="L271" s="69"/>
      <c r="M271" s="92">
        <f>Таблица1[[#This Row],[Заказ, шт]]*Таблица1[[#This Row],[Цена , €]]</f>
        <v>0</v>
      </c>
      <c r="N271" s="90" t="str">
        <f>IF(Таблица1[[#This Row],[Заказ, шт]]="","",Таблица1[[#This Row],[Цена , €]]*$O$13*$M$8)</f>
        <v/>
      </c>
      <c r="O271" s="40"/>
    </row>
    <row r="272" spans="1:15">
      <c r="A272" s="37"/>
      <c r="B272" s="66" t="s">
        <v>387</v>
      </c>
      <c r="C272" s="67" t="s">
        <v>1255</v>
      </c>
      <c r="D272" s="66" t="s">
        <v>173</v>
      </c>
      <c r="E272" s="68"/>
      <c r="F272" s="68" t="s">
        <v>167</v>
      </c>
      <c r="G272" s="77"/>
      <c r="H272" s="77" t="str">
        <f>IF(Таблица1[[#This Row],[Вес/шт]]*Таблица1[[#This Row],[Заказ, шт]]=0,"",Таблица1[[#This Row],[Вес/шт]]*Таблица1[[#This Row],[Заказ, шт]])</f>
        <v/>
      </c>
      <c r="I272" s="78">
        <v>120</v>
      </c>
      <c r="J272" s="68" t="str">
        <f>IF(Таблица1[[#This Row],[Примерная вместимость в бокс]]="","",IFERROR(IF(Таблица1[[#This Row],[Заказ, шт]]="","",L272/I272),0))</f>
        <v/>
      </c>
      <c r="K272" s="94">
        <v>3.4699</v>
      </c>
      <c r="L272" s="69"/>
      <c r="M272" s="92">
        <f>Таблица1[[#This Row],[Заказ, шт]]*Таблица1[[#This Row],[Цена , €]]</f>
        <v>0</v>
      </c>
      <c r="N272" s="90" t="str">
        <f>IF(Таблица1[[#This Row],[Заказ, шт]]="","",Таблица1[[#This Row],[Цена , €]]*$O$13*$M$8)</f>
        <v/>
      </c>
      <c r="O272" s="40"/>
    </row>
    <row r="273" spans="1:15">
      <c r="A273" s="37"/>
      <c r="B273" s="66" t="s">
        <v>390</v>
      </c>
      <c r="C273" s="67" t="s">
        <v>1256</v>
      </c>
      <c r="D273" s="66" t="s">
        <v>197</v>
      </c>
      <c r="E273" s="68">
        <v>20</v>
      </c>
      <c r="F273" s="68" t="s">
        <v>89</v>
      </c>
      <c r="G273" s="77"/>
      <c r="H273" s="77" t="str">
        <f>IF(Таблица1[[#This Row],[Вес/шт]]*Таблица1[[#This Row],[Заказ, шт]]=0,"",Таблица1[[#This Row],[Вес/шт]]*Таблица1[[#This Row],[Заказ, шт]])</f>
        <v/>
      </c>
      <c r="I273" s="78">
        <v>400</v>
      </c>
      <c r="J273" s="68" t="str">
        <f>IF(Таблица1[[#This Row],[Примерная вместимость в бокс]]="","",IFERROR(IF(Таблица1[[#This Row],[Заказ, шт]]="","",L273/I273),0))</f>
        <v/>
      </c>
      <c r="K273" s="94">
        <v>1.7349000000000001</v>
      </c>
      <c r="L273" s="69"/>
      <c r="M273" s="92">
        <f>Таблица1[[#This Row],[Заказ, шт]]*Таблица1[[#This Row],[Цена , €]]</f>
        <v>0</v>
      </c>
      <c r="N273" s="90" t="str">
        <f>IF(Таблица1[[#This Row],[Заказ, шт]]="","",Таблица1[[#This Row],[Цена , €]]*$O$13*$M$8)</f>
        <v/>
      </c>
      <c r="O273" s="40"/>
    </row>
    <row r="274" spans="1:15">
      <c r="A274" s="37"/>
      <c r="B274" s="66" t="s">
        <v>391</v>
      </c>
      <c r="C274" s="67" t="s">
        <v>1257</v>
      </c>
      <c r="D274" s="66" t="s">
        <v>86</v>
      </c>
      <c r="E274" s="68">
        <v>10</v>
      </c>
      <c r="F274" s="68" t="s">
        <v>192</v>
      </c>
      <c r="G274" s="77"/>
      <c r="H274" s="77" t="str">
        <f>IF(Таблица1[[#This Row],[Вес/шт]]*Таблица1[[#This Row],[Заказ, шт]]=0,"",Таблица1[[#This Row],[Вес/шт]]*Таблица1[[#This Row],[Заказ, шт]])</f>
        <v/>
      </c>
      <c r="I274" s="78">
        <v>200</v>
      </c>
      <c r="J274" s="68" t="str">
        <f>IF(Таблица1[[#This Row],[Примерная вместимость в бокс]]="","",IFERROR(IF(Таблица1[[#This Row],[Заказ, шт]]="","",L274/I274),0))</f>
        <v/>
      </c>
      <c r="K274" s="94">
        <v>2.1686999999999999</v>
      </c>
      <c r="L274" s="69"/>
      <c r="M274" s="92">
        <f>Таблица1[[#This Row],[Заказ, шт]]*Таблица1[[#This Row],[Цена , €]]</f>
        <v>0</v>
      </c>
      <c r="N274" s="90" t="str">
        <f>IF(Таблица1[[#This Row],[Заказ, шт]]="","",Таблица1[[#This Row],[Цена , €]]*$O$13*$M$8)</f>
        <v/>
      </c>
      <c r="O274" s="40"/>
    </row>
    <row r="275" spans="1:15">
      <c r="A275" s="37"/>
      <c r="B275" s="66" t="s">
        <v>392</v>
      </c>
      <c r="C275" s="67" t="s">
        <v>1258</v>
      </c>
      <c r="D275" s="66" t="s">
        <v>197</v>
      </c>
      <c r="E275" s="68">
        <v>20</v>
      </c>
      <c r="F275" s="68" t="s">
        <v>192</v>
      </c>
      <c r="G275" s="77"/>
      <c r="H275" s="77" t="str">
        <f>IF(Таблица1[[#This Row],[Вес/шт]]*Таблица1[[#This Row],[Заказ, шт]]=0,"",Таблица1[[#This Row],[Вес/шт]]*Таблица1[[#This Row],[Заказ, шт]])</f>
        <v/>
      </c>
      <c r="I275" s="78">
        <v>400</v>
      </c>
      <c r="J275" s="68" t="str">
        <f>IF(Таблица1[[#This Row],[Примерная вместимость в бокс]]="","",IFERROR(IF(Таблица1[[#This Row],[Заказ, шт]]="","",L275/I275),0))</f>
        <v/>
      </c>
      <c r="K275" s="94">
        <v>1.7349000000000001</v>
      </c>
      <c r="L275" s="69"/>
      <c r="M275" s="92">
        <f>Таблица1[[#This Row],[Заказ, шт]]*Таблица1[[#This Row],[Цена , €]]</f>
        <v>0</v>
      </c>
      <c r="N275" s="90" t="str">
        <f>IF(Таблица1[[#This Row],[Заказ, шт]]="","",Таблица1[[#This Row],[Цена , €]]*$O$13*$M$8)</f>
        <v/>
      </c>
      <c r="O275" s="40"/>
    </row>
    <row r="276" spans="1:15">
      <c r="A276" s="37"/>
      <c r="B276" s="66" t="s">
        <v>393</v>
      </c>
      <c r="C276" s="67" t="s">
        <v>1259</v>
      </c>
      <c r="D276" s="66" t="s">
        <v>86</v>
      </c>
      <c r="E276" s="68">
        <v>10</v>
      </c>
      <c r="F276" s="68" t="s">
        <v>85</v>
      </c>
      <c r="G276" s="77"/>
      <c r="H276" s="77" t="str">
        <f>IF(Таблица1[[#This Row],[Вес/шт]]*Таблица1[[#This Row],[Заказ, шт]]=0,"",Таблица1[[#This Row],[Вес/шт]]*Таблица1[[#This Row],[Заказ, шт]])</f>
        <v/>
      </c>
      <c r="I276" s="78">
        <v>200</v>
      </c>
      <c r="J276" s="68" t="str">
        <f>IF(Таблица1[[#This Row],[Примерная вместимость в бокс]]="","",IFERROR(IF(Таблица1[[#This Row],[Заказ, шт]]="","",L276/I276),0))</f>
        <v/>
      </c>
      <c r="K276" s="94">
        <v>2.1686999999999999</v>
      </c>
      <c r="L276" s="69"/>
      <c r="M276" s="92">
        <f>Таблица1[[#This Row],[Заказ, шт]]*Таблица1[[#This Row],[Цена , €]]</f>
        <v>0</v>
      </c>
      <c r="N276" s="90" t="str">
        <f>IF(Таблица1[[#This Row],[Заказ, шт]]="","",Таблица1[[#This Row],[Цена , €]]*$O$13*$M$8)</f>
        <v/>
      </c>
      <c r="O276" s="40"/>
    </row>
    <row r="277" spans="1:15">
      <c r="A277" s="37"/>
      <c r="B277" s="66" t="s">
        <v>385</v>
      </c>
      <c r="C277" s="67" t="s">
        <v>1260</v>
      </c>
      <c r="D277" s="66" t="s">
        <v>197</v>
      </c>
      <c r="E277" s="68">
        <v>20</v>
      </c>
      <c r="F277" s="68" t="s">
        <v>130</v>
      </c>
      <c r="G277" s="77"/>
      <c r="H277" s="77" t="str">
        <f>IF(Таблица1[[#This Row],[Вес/шт]]*Таблица1[[#This Row],[Заказ, шт]]=0,"",Таблица1[[#This Row],[Вес/шт]]*Таблица1[[#This Row],[Заказ, шт]])</f>
        <v/>
      </c>
      <c r="I277" s="78">
        <v>400</v>
      </c>
      <c r="J277" s="68" t="str">
        <f>IF(Таблица1[[#This Row],[Примерная вместимость в бокс]]="","",IFERROR(IF(Таблица1[[#This Row],[Заказ, шт]]="","",L277/I277),0))</f>
        <v/>
      </c>
      <c r="K277" s="94">
        <v>1.7349000000000001</v>
      </c>
      <c r="L277" s="69"/>
      <c r="M277" s="92">
        <f>Таблица1[[#This Row],[Заказ, шт]]*Таблица1[[#This Row],[Цена , €]]</f>
        <v>0</v>
      </c>
      <c r="N277" s="90" t="str">
        <f>IF(Таблица1[[#This Row],[Заказ, шт]]="","",Таблица1[[#This Row],[Цена , €]]*$O$13*$M$8)</f>
        <v/>
      </c>
      <c r="O277" s="40"/>
    </row>
    <row r="278" spans="1:15" ht="12.75" customHeight="1">
      <c r="A278" s="37"/>
      <c r="B278" s="66" t="s">
        <v>386</v>
      </c>
      <c r="C278" s="67" t="s">
        <v>1261</v>
      </c>
      <c r="D278" s="66" t="s">
        <v>86</v>
      </c>
      <c r="E278" s="68">
        <v>10</v>
      </c>
      <c r="F278" s="68" t="s">
        <v>171</v>
      </c>
      <c r="G278" s="77"/>
      <c r="H278" s="77" t="str">
        <f>IF(Таблица1[[#This Row],[Вес/шт]]*Таблица1[[#This Row],[Заказ, шт]]=0,"",Таблица1[[#This Row],[Вес/шт]]*Таблица1[[#This Row],[Заказ, шт]])</f>
        <v/>
      </c>
      <c r="I278" s="78">
        <v>200</v>
      </c>
      <c r="J278" s="68" t="str">
        <f>IF(Таблица1[[#This Row],[Примерная вместимость в бокс]]="","",IFERROR(IF(Таблица1[[#This Row],[Заказ, шт]]="","",L278/I278),0))</f>
        <v/>
      </c>
      <c r="K278" s="94">
        <v>2.1686999999999999</v>
      </c>
      <c r="L278" s="69"/>
      <c r="M278" s="92">
        <f>Таблица1[[#This Row],[Заказ, шт]]*Таблица1[[#This Row],[Цена , €]]</f>
        <v>0</v>
      </c>
      <c r="N278" s="90" t="str">
        <f>IF(Таблица1[[#This Row],[Заказ, шт]]="","",Таблица1[[#This Row],[Цена , €]]*$O$13*$M$8)</f>
        <v/>
      </c>
      <c r="O278" s="40"/>
    </row>
    <row r="279" spans="1:15">
      <c r="A279" s="37"/>
      <c r="B279" s="66" t="s">
        <v>389</v>
      </c>
      <c r="C279" s="67" t="s">
        <v>1262</v>
      </c>
      <c r="D279" s="66" t="s">
        <v>197</v>
      </c>
      <c r="E279" s="68">
        <v>20</v>
      </c>
      <c r="F279" s="68" t="s">
        <v>159</v>
      </c>
      <c r="G279" s="77"/>
      <c r="H279" s="77" t="str">
        <f>IF(Таблица1[[#This Row],[Вес/шт]]*Таблица1[[#This Row],[Заказ, шт]]=0,"",Таблица1[[#This Row],[Вес/шт]]*Таблица1[[#This Row],[Заказ, шт]])</f>
        <v/>
      </c>
      <c r="I279" s="78">
        <v>400</v>
      </c>
      <c r="J279" s="68" t="str">
        <f>IF(Таблица1[[#This Row],[Примерная вместимость в бокс]]="","",IFERROR(IF(Таблица1[[#This Row],[Заказ, шт]]="","",L279/I279),0))</f>
        <v/>
      </c>
      <c r="K279" s="94">
        <v>1.7349000000000001</v>
      </c>
      <c r="L279" s="69"/>
      <c r="M279" s="92">
        <f>Таблица1[[#This Row],[Заказ, шт]]*Таблица1[[#This Row],[Цена , €]]</f>
        <v>0</v>
      </c>
      <c r="N279" s="90" t="str">
        <f>IF(Таблица1[[#This Row],[Заказ, шт]]="","",Таблица1[[#This Row],[Цена , €]]*$O$13*$M$8)</f>
        <v/>
      </c>
      <c r="O279" s="40"/>
    </row>
    <row r="280" spans="1:15">
      <c r="A280" s="37"/>
      <c r="B280" s="66" t="s">
        <v>261</v>
      </c>
      <c r="C280" s="67" t="s">
        <v>1263</v>
      </c>
      <c r="D280" s="66" t="s">
        <v>173</v>
      </c>
      <c r="E280" s="68"/>
      <c r="F280" s="68" t="s">
        <v>897</v>
      </c>
      <c r="G280" s="77">
        <v>2.2000000000000002</v>
      </c>
      <c r="H280" s="77" t="str">
        <f>IF(Таблица1[[#This Row],[Вес/шт]]*Таблица1[[#This Row],[Заказ, шт]]=0,"",Таблица1[[#This Row],[Вес/шт]]*Таблица1[[#This Row],[Заказ, шт]])</f>
        <v/>
      </c>
      <c r="I280" s="78"/>
      <c r="J280" s="68" t="str">
        <f>IF(Таблица1[[#This Row],[Примерная вместимость в бокс]]="","",IFERROR(IF(Таблица1[[#This Row],[Заказ, шт]]="","",L280/I280),0))</f>
        <v/>
      </c>
      <c r="K280" s="94">
        <v>15.7301</v>
      </c>
      <c r="L280" s="69"/>
      <c r="M280" s="92">
        <f>Таблица1[[#This Row],[Заказ, шт]]*Таблица1[[#This Row],[Цена , €]]</f>
        <v>0</v>
      </c>
      <c r="N280" s="90" t="str">
        <f>IF(Таблица1[[#This Row],[Заказ, шт]]="","",Таблица1[[#This Row],[Цена , €]]*$O$13*$M$8)</f>
        <v/>
      </c>
      <c r="O280" s="40"/>
    </row>
    <row r="281" spans="1:15">
      <c r="A281" s="37"/>
      <c r="B281" s="66" t="s">
        <v>388</v>
      </c>
      <c r="C281" s="67" t="s">
        <v>1264</v>
      </c>
      <c r="D281" s="66" t="s">
        <v>86</v>
      </c>
      <c r="E281" s="68">
        <v>10</v>
      </c>
      <c r="F281" s="68" t="s">
        <v>85</v>
      </c>
      <c r="G281" s="77"/>
      <c r="H281" s="77" t="str">
        <f>IF(Таблица1[[#This Row],[Вес/шт]]*Таблица1[[#This Row],[Заказ, шт]]=0,"",Таблица1[[#This Row],[Вес/шт]]*Таблица1[[#This Row],[Заказ, шт]])</f>
        <v/>
      </c>
      <c r="I281" s="78">
        <v>200</v>
      </c>
      <c r="J281" s="68" t="str">
        <f>IF(Таблица1[[#This Row],[Примерная вместимость в бокс]]="","",IFERROR(IF(Таблица1[[#This Row],[Заказ, шт]]="","",L281/I281),0))</f>
        <v/>
      </c>
      <c r="K281" s="94">
        <v>2.1686999999999999</v>
      </c>
      <c r="L281" s="69"/>
      <c r="M281" s="92">
        <f>Таблица1[[#This Row],[Заказ, шт]]*Таблица1[[#This Row],[Цена , €]]</f>
        <v>0</v>
      </c>
      <c r="N281" s="90" t="str">
        <f>IF(Таблица1[[#This Row],[Заказ, шт]]="","",Таблица1[[#This Row],[Цена , €]]*$O$13*$M$8)</f>
        <v/>
      </c>
      <c r="O281" s="40"/>
    </row>
    <row r="282" spans="1:15">
      <c r="A282" s="37"/>
      <c r="B282" s="66" t="s">
        <v>369</v>
      </c>
      <c r="C282" s="67" t="s">
        <v>1265</v>
      </c>
      <c r="D282" s="66" t="s">
        <v>86</v>
      </c>
      <c r="E282" s="68">
        <v>10</v>
      </c>
      <c r="F282" s="68" t="s">
        <v>102</v>
      </c>
      <c r="G282" s="77"/>
      <c r="H282" s="77" t="str">
        <f>IF(Таблица1[[#This Row],[Вес/шт]]*Таблица1[[#This Row],[Заказ, шт]]=0,"",Таблица1[[#This Row],[Вес/шт]]*Таблица1[[#This Row],[Заказ, шт]])</f>
        <v/>
      </c>
      <c r="I282" s="78">
        <v>200</v>
      </c>
      <c r="J282" s="68" t="str">
        <f>IF(Таблица1[[#This Row],[Примерная вместимость в бокс]]="","",IFERROR(IF(Таблица1[[#This Row],[Заказ, шт]]="","",L282/I282),0))</f>
        <v/>
      </c>
      <c r="K282" s="94">
        <v>3.7012</v>
      </c>
      <c r="L282" s="69"/>
      <c r="M282" s="92">
        <f>Таблица1[[#This Row],[Заказ, шт]]*Таблица1[[#This Row],[Цена , €]]</f>
        <v>0</v>
      </c>
      <c r="N282" s="90" t="str">
        <f>IF(Таблица1[[#This Row],[Заказ, шт]]="","",Таблица1[[#This Row],[Цена , €]]*$O$13*$M$8)</f>
        <v/>
      </c>
      <c r="O282" s="40"/>
    </row>
    <row r="283" spans="1:15">
      <c r="A283" s="37"/>
      <c r="B283" s="66" t="s">
        <v>370</v>
      </c>
      <c r="C283" s="67" t="s">
        <v>1266</v>
      </c>
      <c r="D283" s="66" t="s">
        <v>94</v>
      </c>
      <c r="E283" s="68">
        <v>1</v>
      </c>
      <c r="F283" s="68" t="s">
        <v>97</v>
      </c>
      <c r="G283" s="77"/>
      <c r="H283" s="77" t="str">
        <f>IF(Таблица1[[#This Row],[Вес/шт]]*Таблица1[[#This Row],[Заказ, шт]]=0,"",Таблица1[[#This Row],[Вес/шт]]*Таблица1[[#This Row],[Заказ, шт]])</f>
        <v/>
      </c>
      <c r="I283" s="78">
        <v>85</v>
      </c>
      <c r="J283" s="68" t="str">
        <f>IF(Таблица1[[#This Row],[Примерная вместимость в бокс]]="","",IFERROR(IF(Таблица1[[#This Row],[Заказ, шт]]="","",L283/I283),0))</f>
        <v/>
      </c>
      <c r="K283" s="94">
        <v>6.2168999999999999</v>
      </c>
      <c r="L283" s="69"/>
      <c r="M283" s="92">
        <f>Таблица1[[#This Row],[Заказ, шт]]*Таблица1[[#This Row],[Цена , €]]</f>
        <v>0</v>
      </c>
      <c r="N283" s="90" t="str">
        <f>IF(Таблица1[[#This Row],[Заказ, шт]]="","",Таблица1[[#This Row],[Цена , €]]*$O$13*$M$8)</f>
        <v/>
      </c>
      <c r="O283" s="40"/>
    </row>
    <row r="284" spans="1:15">
      <c r="A284" s="37"/>
      <c r="B284" s="66" t="s">
        <v>92</v>
      </c>
      <c r="C284" s="67" t="s">
        <v>1267</v>
      </c>
      <c r="D284" s="66" t="s">
        <v>86</v>
      </c>
      <c r="E284" s="68">
        <v>10</v>
      </c>
      <c r="F284" s="68" t="s">
        <v>865</v>
      </c>
      <c r="G284" s="77"/>
      <c r="H284" s="77" t="str">
        <f>IF(Таблица1[[#This Row],[Вес/шт]]*Таблица1[[#This Row],[Заказ, шт]]=0,"",Таблица1[[#This Row],[Вес/шт]]*Таблица1[[#This Row],[Заказ, шт]])</f>
        <v/>
      </c>
      <c r="I284" s="78">
        <v>200</v>
      </c>
      <c r="J284" s="68" t="str">
        <f>IF(Таблица1[[#This Row],[Примерная вместимость в бокс]]="","",IFERROR(IF(Таблица1[[#This Row],[Заказ, шт]]="","",L284/I284),0))</f>
        <v/>
      </c>
      <c r="K284" s="94">
        <v>3.7012</v>
      </c>
      <c r="L284" s="69"/>
      <c r="M284" s="92">
        <f>Таблица1[[#This Row],[Заказ, шт]]*Таблица1[[#This Row],[Цена , €]]</f>
        <v>0</v>
      </c>
      <c r="N284" s="90" t="str">
        <f>IF(Таблица1[[#This Row],[Заказ, шт]]="","",Таблица1[[#This Row],[Цена , €]]*$O$13*$M$8)</f>
        <v/>
      </c>
      <c r="O284" s="40"/>
    </row>
    <row r="285" spans="1:15">
      <c r="A285" s="37"/>
      <c r="B285" s="66" t="s">
        <v>95</v>
      </c>
      <c r="C285" s="67" t="s">
        <v>1268</v>
      </c>
      <c r="D285" s="66" t="s">
        <v>86</v>
      </c>
      <c r="E285" s="68">
        <v>10</v>
      </c>
      <c r="F285" s="68" t="s">
        <v>865</v>
      </c>
      <c r="G285" s="77"/>
      <c r="H285" s="77" t="str">
        <f>IF(Таблица1[[#This Row],[Вес/шт]]*Таблица1[[#This Row],[Заказ, шт]]=0,"",Таблица1[[#This Row],[Вес/шт]]*Таблица1[[#This Row],[Заказ, шт]])</f>
        <v/>
      </c>
      <c r="I285" s="78">
        <v>200</v>
      </c>
      <c r="J285" s="68" t="str">
        <f>IF(Таблица1[[#This Row],[Примерная вместимость в бокс]]="","",IFERROR(IF(Таблица1[[#This Row],[Заказ, шт]]="","",L285/I285),0))</f>
        <v/>
      </c>
      <c r="K285" s="94">
        <v>3.7012</v>
      </c>
      <c r="L285" s="69"/>
      <c r="M285" s="92">
        <f>Таблица1[[#This Row],[Заказ, шт]]*Таблица1[[#This Row],[Цена , €]]</f>
        <v>0</v>
      </c>
      <c r="N285" s="90" t="str">
        <f>IF(Таблица1[[#This Row],[Заказ, шт]]="","",Таблица1[[#This Row],[Цена , €]]*$O$13*$M$8)</f>
        <v/>
      </c>
      <c r="O285" s="40"/>
    </row>
    <row r="286" spans="1:15">
      <c r="A286" s="37"/>
      <c r="B286" s="66" t="s">
        <v>371</v>
      </c>
      <c r="C286" s="67" t="s">
        <v>1269</v>
      </c>
      <c r="D286" s="66" t="s">
        <v>94</v>
      </c>
      <c r="E286" s="68">
        <v>1</v>
      </c>
      <c r="F286" s="68" t="s">
        <v>865</v>
      </c>
      <c r="G286" s="77"/>
      <c r="H286" s="77" t="str">
        <f>IF(Таблица1[[#This Row],[Вес/шт]]*Таблица1[[#This Row],[Заказ, шт]]=0,"",Таблица1[[#This Row],[Вес/шт]]*Таблица1[[#This Row],[Заказ, шт]])</f>
        <v/>
      </c>
      <c r="I286" s="78">
        <v>85</v>
      </c>
      <c r="J286" s="68" t="str">
        <f>IF(Таблица1[[#This Row],[Примерная вместимость в бокс]]="","",IFERROR(IF(Таблица1[[#This Row],[Заказ, шт]]="","",L286/I286),0))</f>
        <v/>
      </c>
      <c r="K286" s="94">
        <v>6.2168999999999999</v>
      </c>
      <c r="L286" s="69"/>
      <c r="M286" s="92">
        <f>Таблица1[[#This Row],[Заказ, шт]]*Таблица1[[#This Row],[Цена , €]]</f>
        <v>0</v>
      </c>
      <c r="N286" s="90" t="str">
        <f>IF(Таблица1[[#This Row],[Заказ, шт]]="","",Таблица1[[#This Row],[Цена , €]]*$O$13*$M$8)</f>
        <v/>
      </c>
      <c r="O286" s="40"/>
    </row>
    <row r="287" spans="1:15">
      <c r="A287" s="37"/>
      <c r="B287" s="66" t="s">
        <v>284</v>
      </c>
      <c r="C287" s="67" t="s">
        <v>1270</v>
      </c>
      <c r="D287" s="66" t="s">
        <v>146</v>
      </c>
      <c r="E287" s="68">
        <v>1</v>
      </c>
      <c r="F287" s="68" t="s">
        <v>893</v>
      </c>
      <c r="G287" s="77">
        <v>3.5</v>
      </c>
      <c r="H287" s="77" t="str">
        <f>IF(Таблица1[[#This Row],[Вес/шт]]*Таблица1[[#This Row],[Заказ, шт]]=0,"",Таблица1[[#This Row],[Вес/шт]]*Таблица1[[#This Row],[Заказ, шт]])</f>
        <v/>
      </c>
      <c r="I287" s="78"/>
      <c r="J287" s="68" t="str">
        <f>IF(Таблица1[[#This Row],[Примерная вместимость в бокс]]="","",IFERROR(IF(Таблица1[[#This Row],[Заказ, шт]]="","",L287/I287),0))</f>
        <v/>
      </c>
      <c r="K287" s="94">
        <v>31.228899999999999</v>
      </c>
      <c r="L287" s="69"/>
      <c r="M287" s="92">
        <f>Таблица1[[#This Row],[Заказ, шт]]*Таблица1[[#This Row],[Цена , €]]</f>
        <v>0</v>
      </c>
      <c r="N287" s="90" t="str">
        <f>IF(Таблица1[[#This Row],[Заказ, шт]]="","",Таблица1[[#This Row],[Цена , €]]*$O$13*$M$8)</f>
        <v/>
      </c>
      <c r="O287" s="40"/>
    </row>
    <row r="288" spans="1:15">
      <c r="A288" s="37"/>
      <c r="B288" s="66" t="s">
        <v>366</v>
      </c>
      <c r="C288" s="67" t="s">
        <v>1271</v>
      </c>
      <c r="D288" s="66" t="s">
        <v>86</v>
      </c>
      <c r="E288" s="68">
        <v>10</v>
      </c>
      <c r="F288" s="68" t="s">
        <v>85</v>
      </c>
      <c r="G288" s="77"/>
      <c r="H288" s="77" t="str">
        <f>IF(Таблица1[[#This Row],[Вес/шт]]*Таблица1[[#This Row],[Заказ, шт]]=0,"",Таблица1[[#This Row],[Вес/шт]]*Таблица1[[#This Row],[Заказ, шт]])</f>
        <v/>
      </c>
      <c r="I288" s="78">
        <v>200</v>
      </c>
      <c r="J288" s="68" t="str">
        <f>IF(Таблица1[[#This Row],[Примерная вместимость в бокс]]="","",IFERROR(IF(Таблица1[[#This Row],[Заказ, шт]]="","",L288/I288),0))</f>
        <v/>
      </c>
      <c r="K288" s="94">
        <v>4.1638999999999999</v>
      </c>
      <c r="L288" s="69"/>
      <c r="M288" s="92">
        <f>Таблица1[[#This Row],[Заказ, шт]]*Таблица1[[#This Row],[Цена , €]]</f>
        <v>0</v>
      </c>
      <c r="N288" s="90" t="str">
        <f>IF(Таблица1[[#This Row],[Заказ, шт]]="","",Таблица1[[#This Row],[Цена , €]]*$O$13*$M$8)</f>
        <v/>
      </c>
      <c r="O288" s="40"/>
    </row>
    <row r="289" spans="1:15">
      <c r="A289" s="37"/>
      <c r="B289" s="66" t="s">
        <v>367</v>
      </c>
      <c r="C289" s="67" t="s">
        <v>1272</v>
      </c>
      <c r="D289" s="66" t="s">
        <v>86</v>
      </c>
      <c r="E289" s="68">
        <v>10</v>
      </c>
      <c r="F289" s="68" t="s">
        <v>880</v>
      </c>
      <c r="G289" s="77"/>
      <c r="H289" s="77" t="str">
        <f>IF(Таблица1[[#This Row],[Вес/шт]]*Таблица1[[#This Row],[Заказ, шт]]=0,"",Таблица1[[#This Row],[Вес/шт]]*Таблица1[[#This Row],[Заказ, шт]])</f>
        <v/>
      </c>
      <c r="I289" s="78">
        <v>200</v>
      </c>
      <c r="J289" s="68" t="str">
        <f>IF(Таблица1[[#This Row],[Примерная вместимость в бокс]]="","",IFERROR(IF(Таблица1[[#This Row],[Заказ, шт]]="","",L289/I289),0))</f>
        <v/>
      </c>
      <c r="K289" s="94">
        <v>4.1638999999999999</v>
      </c>
      <c r="L289" s="69"/>
      <c r="M289" s="92">
        <f>Таблица1[[#This Row],[Заказ, шт]]*Таблица1[[#This Row],[Цена , €]]</f>
        <v>0</v>
      </c>
      <c r="N289" s="90" t="str">
        <f>IF(Таблица1[[#This Row],[Заказ, шт]]="","",Таблица1[[#This Row],[Цена , €]]*$O$13*$M$8)</f>
        <v/>
      </c>
      <c r="O289" s="40"/>
    </row>
    <row r="290" spans="1:15">
      <c r="A290" s="37"/>
      <c r="B290" s="66" t="s">
        <v>368</v>
      </c>
      <c r="C290" s="67" t="s">
        <v>1273</v>
      </c>
      <c r="D290" s="66" t="s">
        <v>86</v>
      </c>
      <c r="E290" s="68">
        <v>10</v>
      </c>
      <c r="F290" s="68" t="s">
        <v>91</v>
      </c>
      <c r="G290" s="77"/>
      <c r="H290" s="77" t="str">
        <f>IF(Таблица1[[#This Row],[Вес/шт]]*Таблица1[[#This Row],[Заказ, шт]]=0,"",Таблица1[[#This Row],[Вес/шт]]*Таблица1[[#This Row],[Заказ, шт]])</f>
        <v/>
      </c>
      <c r="I290" s="78">
        <v>200</v>
      </c>
      <c r="J290" s="68" t="str">
        <f>IF(Таблица1[[#This Row],[Примерная вместимость в бокс]]="","",IFERROR(IF(Таблица1[[#This Row],[Заказ, шт]]="","",L290/I290),0))</f>
        <v/>
      </c>
      <c r="K290" s="94">
        <v>3.7012</v>
      </c>
      <c r="L290" s="69"/>
      <c r="M290" s="92">
        <f>Таблица1[[#This Row],[Заказ, шт]]*Таблица1[[#This Row],[Цена , €]]</f>
        <v>0</v>
      </c>
      <c r="N290" s="90" t="str">
        <f>IF(Таблица1[[#This Row],[Заказ, шт]]="","",Таблица1[[#This Row],[Цена , €]]*$O$13*$M$8)</f>
        <v/>
      </c>
      <c r="O290" s="40"/>
    </row>
    <row r="291" spans="1:15">
      <c r="A291" s="37"/>
      <c r="B291" s="66" t="s">
        <v>223</v>
      </c>
      <c r="C291" s="67" t="s">
        <v>1274</v>
      </c>
      <c r="D291" s="66" t="s">
        <v>852</v>
      </c>
      <c r="E291" s="68">
        <v>10</v>
      </c>
      <c r="F291" s="68" t="s">
        <v>99</v>
      </c>
      <c r="G291" s="77"/>
      <c r="H291" s="77" t="str">
        <f>IF(Таблица1[[#This Row],[Вес/шт]]*Таблица1[[#This Row],[Заказ, шт]]=0,"",Таблица1[[#This Row],[Вес/шт]]*Таблица1[[#This Row],[Заказ, шт]])</f>
        <v/>
      </c>
      <c r="I291" s="78">
        <v>200</v>
      </c>
      <c r="J291" s="68" t="str">
        <f>IF(Таблица1[[#This Row],[Примерная вместимость в бокс]]="","",IFERROR(IF(Таблица1[[#This Row],[Заказ, шт]]="","",L291/I291),0))</f>
        <v/>
      </c>
      <c r="K291" s="94">
        <v>11.1036</v>
      </c>
      <c r="L291" s="69"/>
      <c r="M291" s="92">
        <f>Таблица1[[#This Row],[Заказ, шт]]*Таблица1[[#This Row],[Цена , €]]</f>
        <v>0</v>
      </c>
      <c r="N291" s="90" t="str">
        <f>IF(Таблица1[[#This Row],[Заказ, шт]]="","",Таблица1[[#This Row],[Цена , €]]*$O$13*$M$8)</f>
        <v/>
      </c>
      <c r="O291" s="40"/>
    </row>
    <row r="292" spans="1:15">
      <c r="A292" s="37"/>
      <c r="B292" s="66" t="s">
        <v>378</v>
      </c>
      <c r="C292" s="67" t="s">
        <v>1275</v>
      </c>
      <c r="D292" s="66" t="s">
        <v>94</v>
      </c>
      <c r="E292" s="68">
        <v>1</v>
      </c>
      <c r="F292" s="68" t="s">
        <v>896</v>
      </c>
      <c r="G292" s="77"/>
      <c r="H292" s="77" t="str">
        <f>IF(Таблица1[[#This Row],[Вес/шт]]*Таблица1[[#This Row],[Заказ, шт]]=0,"",Таблица1[[#This Row],[Вес/шт]]*Таблица1[[#This Row],[Заказ, шт]])</f>
        <v/>
      </c>
      <c r="I292" s="78">
        <v>85</v>
      </c>
      <c r="J292" s="68" t="str">
        <f>IF(Таблица1[[#This Row],[Примерная вместимость в бокс]]="","",IFERROR(IF(Таблица1[[#This Row],[Заказ, шт]]="","",L292/I292),0))</f>
        <v/>
      </c>
      <c r="K292" s="94">
        <v>9.2530000000000001</v>
      </c>
      <c r="L292" s="69"/>
      <c r="M292" s="92">
        <f>Таблица1[[#This Row],[Заказ, шт]]*Таблица1[[#This Row],[Цена , €]]</f>
        <v>0</v>
      </c>
      <c r="N292" s="90" t="str">
        <f>IF(Таблица1[[#This Row],[Заказ, шт]]="","",Таблица1[[#This Row],[Цена , €]]*$O$13*$M$8)</f>
        <v/>
      </c>
      <c r="O292" s="40"/>
    </row>
    <row r="293" spans="1:15" ht="12.75" customHeight="1">
      <c r="A293" s="37"/>
      <c r="B293" s="66" t="s">
        <v>693</v>
      </c>
      <c r="C293" s="67" t="s">
        <v>1276</v>
      </c>
      <c r="D293" s="66" t="s">
        <v>100</v>
      </c>
      <c r="E293" s="68">
        <v>1</v>
      </c>
      <c r="F293" s="68" t="s">
        <v>208</v>
      </c>
      <c r="G293" s="77">
        <v>6</v>
      </c>
      <c r="H293" s="77" t="str">
        <f>IF(Таблица1[[#This Row],[Вес/шт]]*Таблица1[[#This Row],[Заказ, шт]]=0,"",Таблица1[[#This Row],[Вес/шт]]*Таблица1[[#This Row],[Заказ, шт]])</f>
        <v/>
      </c>
      <c r="I293" s="78"/>
      <c r="J293" s="68" t="str">
        <f>IF(Таблица1[[#This Row],[Примерная вместимость в бокс]]="","",IFERROR(IF(Таблица1[[#This Row],[Заказ, шт]]="","",L293/I293),0))</f>
        <v/>
      </c>
      <c r="K293" s="94">
        <v>15.036099999999999</v>
      </c>
      <c r="L293" s="69"/>
      <c r="M293" s="92">
        <f>Таблица1[[#This Row],[Заказ, шт]]*Таблица1[[#This Row],[Цена , €]]</f>
        <v>0</v>
      </c>
      <c r="N293" s="90" t="str">
        <f>IF(Таблица1[[#This Row],[Заказ, шт]]="","",Таблица1[[#This Row],[Цена , €]]*$O$13*$M$8)</f>
        <v/>
      </c>
      <c r="O293" s="40"/>
    </row>
    <row r="294" spans="1:15">
      <c r="A294" s="37"/>
      <c r="B294" s="66" t="s">
        <v>673</v>
      </c>
      <c r="C294" s="67" t="s">
        <v>1277</v>
      </c>
      <c r="D294" s="66" t="s">
        <v>86</v>
      </c>
      <c r="E294" s="68">
        <v>10</v>
      </c>
      <c r="F294" s="68" t="s">
        <v>88</v>
      </c>
      <c r="G294" s="77"/>
      <c r="H294" s="77" t="str">
        <f>IF(Таблица1[[#This Row],[Вес/шт]]*Таблица1[[#This Row],[Заказ, шт]]=0,"",Таблица1[[#This Row],[Вес/шт]]*Таблица1[[#This Row],[Заказ, шт]])</f>
        <v/>
      </c>
      <c r="I294" s="78">
        <v>200</v>
      </c>
      <c r="J294" s="68" t="str">
        <f>IF(Таблица1[[#This Row],[Примерная вместимость в бокс]]="","",IFERROR(IF(Таблица1[[#This Row],[Заказ, шт]]="","",L294/I294),0))</f>
        <v/>
      </c>
      <c r="K294" s="94">
        <v>2.1976</v>
      </c>
      <c r="L294" s="69"/>
      <c r="M294" s="92">
        <f>Таблица1[[#This Row],[Заказ, шт]]*Таблица1[[#This Row],[Цена , €]]</f>
        <v>0</v>
      </c>
      <c r="N294" s="90" t="str">
        <f>IF(Таблица1[[#This Row],[Заказ, шт]]="","",Таблица1[[#This Row],[Цена , €]]*$O$13*$M$8)</f>
        <v/>
      </c>
      <c r="O294" s="40"/>
    </row>
    <row r="295" spans="1:15">
      <c r="A295" s="37"/>
      <c r="B295" s="66" t="s">
        <v>672</v>
      </c>
      <c r="C295" s="67" t="s">
        <v>1278</v>
      </c>
      <c r="D295" s="66" t="s">
        <v>94</v>
      </c>
      <c r="E295" s="68">
        <v>1</v>
      </c>
      <c r="F295" s="68" t="s">
        <v>102</v>
      </c>
      <c r="G295" s="77"/>
      <c r="H295" s="77" t="str">
        <f>IF(Таблица1[[#This Row],[Вес/шт]]*Таблица1[[#This Row],[Заказ, шт]]=0,"",Таблица1[[#This Row],[Вес/шт]]*Таблица1[[#This Row],[Заказ, шт]])</f>
        <v/>
      </c>
      <c r="I295" s="78">
        <v>85</v>
      </c>
      <c r="J295" s="68" t="str">
        <f>IF(Таблица1[[#This Row],[Примерная вместимость в бокс]]="","",IFERROR(IF(Таблица1[[#This Row],[Заказ, шт]]="","",L295/I295),0))</f>
        <v/>
      </c>
      <c r="K295" s="94">
        <v>4.1638999999999999</v>
      </c>
      <c r="L295" s="69"/>
      <c r="M295" s="92">
        <f>Таблица1[[#This Row],[Заказ, шт]]*Таблица1[[#This Row],[Цена , €]]</f>
        <v>0</v>
      </c>
      <c r="N295" s="90" t="str">
        <f>IF(Таблица1[[#This Row],[Заказ, шт]]="","",Таблица1[[#This Row],[Цена , €]]*$O$13*$M$8)</f>
        <v/>
      </c>
      <c r="O295" s="40"/>
    </row>
    <row r="296" spans="1:15">
      <c r="A296" s="37"/>
      <c r="B296" s="66" t="s">
        <v>674</v>
      </c>
      <c r="C296" s="67" t="s">
        <v>1279</v>
      </c>
      <c r="D296" s="66" t="s">
        <v>128</v>
      </c>
      <c r="E296" s="68">
        <v>10</v>
      </c>
      <c r="F296" s="68" t="s">
        <v>130</v>
      </c>
      <c r="G296" s="77"/>
      <c r="H296" s="77" t="str">
        <f>IF(Таблица1[[#This Row],[Вес/шт]]*Таблица1[[#This Row],[Заказ, шт]]=0,"",Таблица1[[#This Row],[Вес/шт]]*Таблица1[[#This Row],[Заказ, шт]])</f>
        <v/>
      </c>
      <c r="I296" s="78">
        <v>200</v>
      </c>
      <c r="J296" s="68" t="str">
        <f>IF(Таблица1[[#This Row],[Примерная вместимость в бокс]]="","",IFERROR(IF(Таблица1[[#This Row],[Заказ, шт]]="","",L296/I296),0))</f>
        <v/>
      </c>
      <c r="K296" s="94">
        <v>2.0819000000000001</v>
      </c>
      <c r="L296" s="69"/>
      <c r="M296" s="92">
        <f>Таблица1[[#This Row],[Заказ, шт]]*Таблица1[[#This Row],[Цена , €]]</f>
        <v>0</v>
      </c>
      <c r="N296" s="90" t="str">
        <f>IF(Таблица1[[#This Row],[Заказ, шт]]="","",Таблица1[[#This Row],[Цена , €]]*$O$13*$M$8)</f>
        <v/>
      </c>
      <c r="O296" s="40"/>
    </row>
    <row r="297" spans="1:15">
      <c r="A297" s="37"/>
      <c r="B297" s="66" t="s">
        <v>675</v>
      </c>
      <c r="C297" s="67" t="s">
        <v>1280</v>
      </c>
      <c r="D297" s="66" t="s">
        <v>94</v>
      </c>
      <c r="E297" s="68">
        <v>1</v>
      </c>
      <c r="F297" s="68" t="s">
        <v>90</v>
      </c>
      <c r="G297" s="77"/>
      <c r="H297" s="77" t="str">
        <f>IF(Таблица1[[#This Row],[Вес/шт]]*Таблица1[[#This Row],[Заказ, шт]]=0,"",Таблица1[[#This Row],[Вес/шт]]*Таблица1[[#This Row],[Заказ, шт]])</f>
        <v/>
      </c>
      <c r="I297" s="78">
        <v>85</v>
      </c>
      <c r="J297" s="68" t="str">
        <f>IF(Таблица1[[#This Row],[Примерная вместимость в бокс]]="","",IFERROR(IF(Таблица1[[#This Row],[Заказ, шт]]="","",L297/I297),0))</f>
        <v/>
      </c>
      <c r="K297" s="94">
        <v>4.1638999999999999</v>
      </c>
      <c r="L297" s="69"/>
      <c r="M297" s="92">
        <f>Таблица1[[#This Row],[Заказ, шт]]*Таблица1[[#This Row],[Цена , €]]</f>
        <v>0</v>
      </c>
      <c r="N297" s="90" t="str">
        <f>IF(Таблица1[[#This Row],[Заказ, шт]]="","",Таблица1[[#This Row],[Цена , €]]*$O$13*$M$8)</f>
        <v/>
      </c>
      <c r="O297" s="40"/>
    </row>
    <row r="298" spans="1:15">
      <c r="A298" s="37"/>
      <c r="B298" s="66" t="s">
        <v>677</v>
      </c>
      <c r="C298" s="67" t="s">
        <v>1281</v>
      </c>
      <c r="D298" s="66" t="s">
        <v>86</v>
      </c>
      <c r="E298" s="68">
        <v>10</v>
      </c>
      <c r="F298" s="68" t="s">
        <v>88</v>
      </c>
      <c r="G298" s="77"/>
      <c r="H298" s="77" t="str">
        <f>IF(Таблица1[[#This Row],[Вес/шт]]*Таблица1[[#This Row],[Заказ, шт]]=0,"",Таблица1[[#This Row],[Вес/шт]]*Таблица1[[#This Row],[Заказ, шт]])</f>
        <v/>
      </c>
      <c r="I298" s="78">
        <v>200</v>
      </c>
      <c r="J298" s="68" t="str">
        <f>IF(Таблица1[[#This Row],[Примерная вместимость в бокс]]="","",IFERROR(IF(Таблица1[[#This Row],[Заказ, шт]]="","",L298/I298),0))</f>
        <v/>
      </c>
      <c r="K298" s="94">
        <v>2.1976</v>
      </c>
      <c r="L298" s="69"/>
      <c r="M298" s="92">
        <f>Таблица1[[#This Row],[Заказ, шт]]*Таблица1[[#This Row],[Цена , €]]</f>
        <v>0</v>
      </c>
      <c r="N298" s="90" t="str">
        <f>IF(Таблица1[[#This Row],[Заказ, шт]]="","",Таблица1[[#This Row],[Цена , €]]*$O$13*$M$8)</f>
        <v/>
      </c>
      <c r="O298" s="40"/>
    </row>
    <row r="299" spans="1:15">
      <c r="A299" s="37"/>
      <c r="B299" s="66" t="s">
        <v>676</v>
      </c>
      <c r="C299" s="67" t="s">
        <v>1282</v>
      </c>
      <c r="D299" s="66" t="s">
        <v>94</v>
      </c>
      <c r="E299" s="68">
        <v>1</v>
      </c>
      <c r="F299" s="68" t="s">
        <v>88</v>
      </c>
      <c r="G299" s="77"/>
      <c r="H299" s="77" t="str">
        <f>IF(Таблица1[[#This Row],[Вес/шт]]*Таблица1[[#This Row],[Заказ, шт]]=0,"",Таблица1[[#This Row],[Вес/шт]]*Таблица1[[#This Row],[Заказ, шт]])</f>
        <v/>
      </c>
      <c r="I299" s="78">
        <v>85</v>
      </c>
      <c r="J299" s="68" t="str">
        <f>IF(Таблица1[[#This Row],[Примерная вместимость в бокс]]="","",IFERROR(IF(Таблица1[[#This Row],[Заказ, шт]]="","",L299/I299),0))</f>
        <v/>
      </c>
      <c r="K299" s="94">
        <v>4.1638999999999999</v>
      </c>
      <c r="L299" s="69"/>
      <c r="M299" s="92">
        <f>Таблица1[[#This Row],[Заказ, шт]]*Таблица1[[#This Row],[Цена , €]]</f>
        <v>0</v>
      </c>
      <c r="N299" s="90" t="str">
        <f>IF(Таблица1[[#This Row],[Заказ, шт]]="","",Таблица1[[#This Row],[Цена , €]]*$O$13*$M$8)</f>
        <v/>
      </c>
      <c r="O299" s="40"/>
    </row>
    <row r="300" spans="1:15">
      <c r="A300" s="37"/>
      <c r="B300" s="66" t="s">
        <v>678</v>
      </c>
      <c r="C300" s="67" t="s">
        <v>1283</v>
      </c>
      <c r="D300" s="66" t="s">
        <v>98</v>
      </c>
      <c r="E300" s="68">
        <v>1</v>
      </c>
      <c r="F300" s="68" t="s">
        <v>88</v>
      </c>
      <c r="G300" s="77">
        <v>11</v>
      </c>
      <c r="H300" s="77" t="str">
        <f>IF(Таблица1[[#This Row],[Вес/шт]]*Таблица1[[#This Row],[Заказ, шт]]=0,"",Таблица1[[#This Row],[Вес/шт]]*Таблица1[[#This Row],[Заказ, шт]])</f>
        <v/>
      </c>
      <c r="I300" s="78"/>
      <c r="J300" s="68" t="str">
        <f>IF(Таблица1[[#This Row],[Примерная вместимость в бокс]]="","",IFERROR(IF(Таблица1[[#This Row],[Заказ, шт]]="","",L300/I300),0))</f>
        <v/>
      </c>
      <c r="K300" s="94">
        <v>9.2530000000000001</v>
      </c>
      <c r="L300" s="69"/>
      <c r="M300" s="92">
        <f>Таблица1[[#This Row],[Заказ, шт]]*Таблица1[[#This Row],[Цена , €]]</f>
        <v>0</v>
      </c>
      <c r="N300" s="90" t="str">
        <f>IF(Таблица1[[#This Row],[Заказ, шт]]="","",Таблица1[[#This Row],[Цена , €]]*$O$13*$M$8)</f>
        <v/>
      </c>
      <c r="O300" s="40"/>
    </row>
    <row r="301" spans="1:15">
      <c r="B301" s="66" t="s">
        <v>212</v>
      </c>
      <c r="C301" s="67" t="s">
        <v>1284</v>
      </c>
      <c r="D301" s="66" t="s">
        <v>86</v>
      </c>
      <c r="E301" s="68">
        <v>10</v>
      </c>
      <c r="F301" s="68" t="s">
        <v>88</v>
      </c>
      <c r="G301" s="77"/>
      <c r="H301" s="77" t="str">
        <f>IF(Таблица1[[#This Row],[Вес/шт]]*Таблица1[[#This Row],[Заказ, шт]]=0,"",Таблица1[[#This Row],[Вес/шт]]*Таблица1[[#This Row],[Заказ, шт]])</f>
        <v/>
      </c>
      <c r="I301" s="78">
        <v>200</v>
      </c>
      <c r="J301" s="68" t="str">
        <f>IF(Таблица1[[#This Row],[Примерная вместимость в бокс]]="","",IFERROR(IF(Таблица1[[#This Row],[Заказ, шт]]="","",L301/I301),0))</f>
        <v/>
      </c>
      <c r="K301" s="94">
        <v>2.7469999999999999</v>
      </c>
      <c r="L301" s="69"/>
      <c r="M301" s="92">
        <f>Таблица1[[#This Row],[Заказ, шт]]*Таблица1[[#This Row],[Цена , €]]</f>
        <v>0</v>
      </c>
      <c r="N301" s="90" t="str">
        <f>IF(Таблица1[[#This Row],[Заказ, шт]]="","",Таблица1[[#This Row],[Цена , €]]*$O$13*$M$8)</f>
        <v/>
      </c>
      <c r="O301" s="40"/>
    </row>
    <row r="302" spans="1:15">
      <c r="B302" s="66" t="s">
        <v>679</v>
      </c>
      <c r="C302" s="67" t="s">
        <v>1285</v>
      </c>
      <c r="D302" s="66" t="s">
        <v>94</v>
      </c>
      <c r="E302" s="68">
        <v>1</v>
      </c>
      <c r="F302" s="68" t="s">
        <v>89</v>
      </c>
      <c r="G302" s="77"/>
      <c r="H302" s="77" t="str">
        <f>IF(Таблица1[[#This Row],[Вес/шт]]*Таблица1[[#This Row],[Заказ, шт]]=0,"",Таблица1[[#This Row],[Вес/шт]]*Таблица1[[#This Row],[Заказ, шт]])</f>
        <v/>
      </c>
      <c r="I302" s="78">
        <v>85</v>
      </c>
      <c r="J302" s="68" t="str">
        <f>IF(Таблица1[[#This Row],[Примерная вместимость в бокс]]="","",IFERROR(IF(Таблица1[[#This Row],[Заказ, шт]]="","",L302/I302),0))</f>
        <v/>
      </c>
      <c r="K302" s="94">
        <v>4.9157000000000002</v>
      </c>
      <c r="L302" s="69"/>
      <c r="M302" s="92">
        <f>Таблица1[[#This Row],[Заказ, шт]]*Таблица1[[#This Row],[Цена , €]]</f>
        <v>0</v>
      </c>
      <c r="N302" s="90" t="str">
        <f>IF(Таблица1[[#This Row],[Заказ, шт]]="","",Таблица1[[#This Row],[Цена , €]]*$O$13*$M$8)</f>
        <v/>
      </c>
      <c r="O302" s="40"/>
    </row>
    <row r="303" spans="1:15">
      <c r="A303" s="37"/>
      <c r="B303" s="66" t="s">
        <v>681</v>
      </c>
      <c r="C303" s="67" t="s">
        <v>1286</v>
      </c>
      <c r="D303" s="66" t="s">
        <v>98</v>
      </c>
      <c r="E303" s="68">
        <v>1</v>
      </c>
      <c r="F303" s="68" t="s">
        <v>206</v>
      </c>
      <c r="G303" s="77">
        <v>11</v>
      </c>
      <c r="H303" s="77" t="str">
        <f>IF(Таблица1[[#This Row],[Вес/шт]]*Таблица1[[#This Row],[Заказ, шт]]=0,"",Таблица1[[#This Row],[Вес/шт]]*Таблица1[[#This Row],[Заказ, шт]])</f>
        <v/>
      </c>
      <c r="I303" s="78"/>
      <c r="J303" s="68" t="str">
        <f>IF(Таблица1[[#This Row],[Примерная вместимость в бокс]]="","",IFERROR(IF(Таблица1[[#This Row],[Заказ, шт]]="","",L303/I303),0))</f>
        <v/>
      </c>
      <c r="K303" s="94">
        <v>9.2530000000000001</v>
      </c>
      <c r="L303" s="69"/>
      <c r="M303" s="92">
        <f>Таблица1[[#This Row],[Заказ, шт]]*Таблица1[[#This Row],[Цена , €]]</f>
        <v>0</v>
      </c>
      <c r="N303" s="90" t="str">
        <f>IF(Таблица1[[#This Row],[Заказ, шт]]="","",Таблица1[[#This Row],[Цена , €]]*$O$13*$M$8)</f>
        <v/>
      </c>
      <c r="O303" s="40"/>
    </row>
    <row r="304" spans="1:15">
      <c r="A304" s="37"/>
      <c r="B304" s="66" t="s">
        <v>680</v>
      </c>
      <c r="C304" s="67" t="s">
        <v>1287</v>
      </c>
      <c r="D304" s="66" t="s">
        <v>86</v>
      </c>
      <c r="E304" s="68">
        <v>10</v>
      </c>
      <c r="F304" s="68" t="s">
        <v>130</v>
      </c>
      <c r="G304" s="77"/>
      <c r="H304" s="77" t="str">
        <f>IF(Таблица1[[#This Row],[Вес/шт]]*Таблица1[[#This Row],[Заказ, шт]]=0,"",Таблица1[[#This Row],[Вес/шт]]*Таблица1[[#This Row],[Заказ, шт]])</f>
        <v/>
      </c>
      <c r="I304" s="78">
        <v>200</v>
      </c>
      <c r="J304" s="68" t="str">
        <f>IF(Таблица1[[#This Row],[Примерная вместимость в бокс]]="","",IFERROR(IF(Таблица1[[#This Row],[Заказ, шт]]="","",L304/I304),0))</f>
        <v/>
      </c>
      <c r="K304" s="94">
        <v>2.7469999999999999</v>
      </c>
      <c r="L304" s="69"/>
      <c r="M304" s="92">
        <f>Таблица1[[#This Row],[Заказ, шт]]*Таблица1[[#This Row],[Цена , €]]</f>
        <v>0</v>
      </c>
      <c r="N304" s="90" t="str">
        <f>IF(Таблица1[[#This Row],[Заказ, шт]]="","",Таблица1[[#This Row],[Цена , €]]*$O$13*$M$8)</f>
        <v/>
      </c>
      <c r="O304" s="40"/>
    </row>
    <row r="305" spans="1:15">
      <c r="A305" s="37"/>
      <c r="B305" s="66" t="s">
        <v>682</v>
      </c>
      <c r="C305" s="67" t="s">
        <v>1288</v>
      </c>
      <c r="D305" s="66" t="s">
        <v>94</v>
      </c>
      <c r="E305" s="68">
        <v>1</v>
      </c>
      <c r="F305" s="68" t="s">
        <v>192</v>
      </c>
      <c r="G305" s="77"/>
      <c r="H305" s="77" t="str">
        <f>IF(Таблица1[[#This Row],[Вес/шт]]*Таблица1[[#This Row],[Заказ, шт]]=0,"",Таблица1[[#This Row],[Вес/шт]]*Таблица1[[#This Row],[Заказ, шт]])</f>
        <v/>
      </c>
      <c r="I305" s="78">
        <v>85</v>
      </c>
      <c r="J305" s="68" t="str">
        <f>IF(Таблица1[[#This Row],[Примерная вместимость в бокс]]="","",IFERROR(IF(Таблица1[[#This Row],[Заказ, шт]]="","",L305/I305),0))</f>
        <v/>
      </c>
      <c r="K305" s="94">
        <v>4.9157000000000002</v>
      </c>
      <c r="L305" s="69"/>
      <c r="M305" s="92">
        <f>Таблица1[[#This Row],[Заказ, шт]]*Таблица1[[#This Row],[Цена , €]]</f>
        <v>0</v>
      </c>
      <c r="N305" s="90" t="str">
        <f>IF(Таблица1[[#This Row],[Заказ, шт]]="","",Таблица1[[#This Row],[Цена , €]]*$O$13*$M$8)</f>
        <v/>
      </c>
      <c r="O305" s="40"/>
    </row>
    <row r="306" spans="1:15" ht="13.5" customHeight="1">
      <c r="A306" s="37"/>
      <c r="B306" s="66" t="s">
        <v>683</v>
      </c>
      <c r="C306" s="67" t="s">
        <v>1289</v>
      </c>
      <c r="D306" s="66" t="s">
        <v>94</v>
      </c>
      <c r="E306" s="68">
        <v>1</v>
      </c>
      <c r="F306" s="68" t="s">
        <v>159</v>
      </c>
      <c r="G306" s="77"/>
      <c r="H306" s="77" t="str">
        <f>IF(Таблица1[[#This Row],[Вес/шт]]*Таблица1[[#This Row],[Заказ, шт]]=0,"",Таблица1[[#This Row],[Вес/шт]]*Таблица1[[#This Row],[Заказ, шт]])</f>
        <v/>
      </c>
      <c r="I306" s="78">
        <v>85</v>
      </c>
      <c r="J306" s="68" t="str">
        <f>IF(Таблица1[[#This Row],[Примерная вместимость в бокс]]="","",IFERROR(IF(Таблица1[[#This Row],[Заказ, шт]]="","",L306/I306),0))</f>
        <v/>
      </c>
      <c r="K306" s="94">
        <v>4.6265000000000001</v>
      </c>
      <c r="L306" s="69"/>
      <c r="M306" s="92">
        <f>Таблица1[[#This Row],[Заказ, шт]]*Таблица1[[#This Row],[Цена , €]]</f>
        <v>0</v>
      </c>
      <c r="N306" s="90" t="str">
        <f>IF(Таблица1[[#This Row],[Заказ, шт]]="","",Таблица1[[#This Row],[Цена , €]]*$O$13*$M$8)</f>
        <v/>
      </c>
      <c r="O306" s="40"/>
    </row>
    <row r="307" spans="1:15" ht="12.75" customHeight="1">
      <c r="A307" s="37"/>
      <c r="B307" s="66" t="s">
        <v>684</v>
      </c>
      <c r="C307" s="67" t="s">
        <v>1290</v>
      </c>
      <c r="D307" s="66" t="s">
        <v>86</v>
      </c>
      <c r="E307" s="68">
        <v>10</v>
      </c>
      <c r="F307" s="68" t="s">
        <v>130</v>
      </c>
      <c r="G307" s="77"/>
      <c r="H307" s="77" t="str">
        <f>IF(Таблица1[[#This Row],[Вес/шт]]*Таблица1[[#This Row],[Заказ, шт]]=0,"",Таблица1[[#This Row],[Вес/шт]]*Таблица1[[#This Row],[Заказ, шт]])</f>
        <v/>
      </c>
      <c r="I307" s="78">
        <v>200</v>
      </c>
      <c r="J307" s="68" t="str">
        <f>IF(Таблица1[[#This Row],[Примерная вместимость в бокс]]="","",IFERROR(IF(Таблица1[[#This Row],[Заказ, шт]]="","",L307/I307),0))</f>
        <v/>
      </c>
      <c r="K307" s="94">
        <v>2.7469999999999999</v>
      </c>
      <c r="L307" s="69"/>
      <c r="M307" s="92">
        <f>Таблица1[[#This Row],[Заказ, шт]]*Таблица1[[#This Row],[Цена , €]]</f>
        <v>0</v>
      </c>
      <c r="N307" s="90" t="str">
        <f>IF(Таблица1[[#This Row],[Заказ, шт]]="","",Таблица1[[#This Row],[Цена , €]]*$O$13*$M$8)</f>
        <v/>
      </c>
      <c r="O307" s="40"/>
    </row>
    <row r="308" spans="1:15">
      <c r="A308" s="37"/>
      <c r="B308" s="66" t="s">
        <v>685</v>
      </c>
      <c r="C308" s="67" t="s">
        <v>1291</v>
      </c>
      <c r="D308" s="66" t="s">
        <v>94</v>
      </c>
      <c r="E308" s="68">
        <v>1</v>
      </c>
      <c r="F308" s="68" t="s">
        <v>192</v>
      </c>
      <c r="G308" s="77"/>
      <c r="H308" s="77" t="str">
        <f>IF(Таблица1[[#This Row],[Вес/шт]]*Таблица1[[#This Row],[Заказ, шт]]=0,"",Таблица1[[#This Row],[Вес/шт]]*Таблица1[[#This Row],[Заказ, шт]])</f>
        <v/>
      </c>
      <c r="I308" s="78">
        <v>85</v>
      </c>
      <c r="J308" s="68" t="str">
        <f>IF(Таблица1[[#This Row],[Примерная вместимость в бокс]]="","",IFERROR(IF(Таблица1[[#This Row],[Заказ, шт]]="","",L308/I308),0))</f>
        <v/>
      </c>
      <c r="K308" s="94">
        <v>4.9157000000000002</v>
      </c>
      <c r="L308" s="69"/>
      <c r="M308" s="92">
        <f>Таблица1[[#This Row],[Заказ, шт]]*Таблица1[[#This Row],[Цена , €]]</f>
        <v>0</v>
      </c>
      <c r="N308" s="90" t="str">
        <f>IF(Таблица1[[#This Row],[Заказ, шт]]="","",Таблица1[[#This Row],[Цена , €]]*$O$13*$M$8)</f>
        <v/>
      </c>
      <c r="O308" s="40"/>
    </row>
    <row r="309" spans="1:15">
      <c r="A309" s="37"/>
      <c r="B309" s="66" t="s">
        <v>686</v>
      </c>
      <c r="C309" s="67" t="s">
        <v>1292</v>
      </c>
      <c r="D309" s="66" t="s">
        <v>86</v>
      </c>
      <c r="E309" s="68">
        <v>10</v>
      </c>
      <c r="F309" s="68" t="s">
        <v>85</v>
      </c>
      <c r="G309" s="77"/>
      <c r="H309" s="77" t="str">
        <f>IF(Таблица1[[#This Row],[Вес/шт]]*Таблица1[[#This Row],[Заказ, шт]]=0,"",Таблица1[[#This Row],[Вес/шт]]*Таблица1[[#This Row],[Заказ, шт]])</f>
        <v/>
      </c>
      <c r="I309" s="78">
        <v>200</v>
      </c>
      <c r="J309" s="68" t="str">
        <f>IF(Таблица1[[#This Row],[Примерная вместимость в бокс]]="","",IFERROR(IF(Таблица1[[#This Row],[Заказ, шт]]="","",L309/I309),0))</f>
        <v/>
      </c>
      <c r="K309" s="94">
        <v>2.1976</v>
      </c>
      <c r="L309" s="69"/>
      <c r="M309" s="92">
        <f>Таблица1[[#This Row],[Заказ, шт]]*Таблица1[[#This Row],[Цена , €]]</f>
        <v>0</v>
      </c>
      <c r="N309" s="90" t="str">
        <f>IF(Таблица1[[#This Row],[Заказ, шт]]="","",Таблица1[[#This Row],[Цена , €]]*$O$13*$M$8)</f>
        <v/>
      </c>
      <c r="O309" s="40"/>
    </row>
    <row r="310" spans="1:15" ht="12.75" customHeight="1">
      <c r="A310" s="37"/>
      <c r="B310" s="66" t="s">
        <v>688</v>
      </c>
      <c r="C310" s="67" t="s">
        <v>851</v>
      </c>
      <c r="D310" s="66" t="s">
        <v>86</v>
      </c>
      <c r="E310" s="68">
        <v>10</v>
      </c>
      <c r="F310" s="68" t="s">
        <v>85</v>
      </c>
      <c r="G310" s="77"/>
      <c r="H310" s="77" t="str">
        <f>IF(Таблица1[[#This Row],[Вес/шт]]*Таблица1[[#This Row],[Заказ, шт]]=0,"",Таблица1[[#This Row],[Вес/шт]]*Таблица1[[#This Row],[Заказ, шт]])</f>
        <v/>
      </c>
      <c r="I310" s="78">
        <v>200</v>
      </c>
      <c r="J310" s="68" t="str">
        <f>IF(Таблица1[[#This Row],[Примерная вместимость в бокс]]="","",IFERROR(IF(Таблица1[[#This Row],[Заказ, шт]]="","",L310/I310),0))</f>
        <v/>
      </c>
      <c r="K310" s="94">
        <v>2.7469999999999999</v>
      </c>
      <c r="L310" s="69"/>
      <c r="M310" s="92">
        <f>Таблица1[[#This Row],[Заказ, шт]]*Таблица1[[#This Row],[Цена , €]]</f>
        <v>0</v>
      </c>
      <c r="N310" s="90" t="str">
        <f>IF(Таблица1[[#This Row],[Заказ, шт]]="","",Таблица1[[#This Row],[Цена , €]]*$O$13*$M$8)</f>
        <v/>
      </c>
      <c r="O310" s="40"/>
    </row>
    <row r="311" spans="1:15">
      <c r="A311" s="37"/>
      <c r="B311" s="66" t="s">
        <v>687</v>
      </c>
      <c r="C311" s="67" t="s">
        <v>850</v>
      </c>
      <c r="D311" s="66" t="s">
        <v>94</v>
      </c>
      <c r="E311" s="68">
        <v>1</v>
      </c>
      <c r="F311" s="68" t="s">
        <v>159</v>
      </c>
      <c r="G311" s="77"/>
      <c r="H311" s="77" t="str">
        <f>IF(Таблица1[[#This Row],[Вес/шт]]*Таблица1[[#This Row],[Заказ, шт]]=0,"",Таблица1[[#This Row],[Вес/шт]]*Таблица1[[#This Row],[Заказ, шт]])</f>
        <v/>
      </c>
      <c r="I311" s="78">
        <v>85</v>
      </c>
      <c r="J311" s="68" t="str">
        <f>IF(Таблица1[[#This Row],[Примерная вместимость в бокс]]="","",IFERROR(IF(Таблица1[[#This Row],[Заказ, шт]]="","",L311/I311),0))</f>
        <v/>
      </c>
      <c r="K311" s="94">
        <v>4.9157000000000002</v>
      </c>
      <c r="L311" s="69"/>
      <c r="M311" s="92">
        <f>Таблица1[[#This Row],[Заказ, шт]]*Таблица1[[#This Row],[Цена , €]]</f>
        <v>0</v>
      </c>
      <c r="N311" s="90" t="str">
        <f>IF(Таблица1[[#This Row],[Заказ, шт]]="","",Таблица1[[#This Row],[Цена , €]]*$O$13*$M$8)</f>
        <v/>
      </c>
      <c r="O311" s="40"/>
    </row>
    <row r="312" spans="1:15">
      <c r="A312" s="37"/>
      <c r="B312" s="66" t="s">
        <v>508</v>
      </c>
      <c r="C312" s="67" t="s">
        <v>1293</v>
      </c>
      <c r="D312" s="66" t="s">
        <v>146</v>
      </c>
      <c r="E312" s="68">
        <v>1</v>
      </c>
      <c r="F312" s="68" t="s">
        <v>149</v>
      </c>
      <c r="G312" s="77">
        <v>3.5</v>
      </c>
      <c r="H312" s="77" t="str">
        <f>IF(Таблица1[[#This Row],[Вес/шт]]*Таблица1[[#This Row],[Заказ, шт]]=0,"",Таблица1[[#This Row],[Вес/шт]]*Таблица1[[#This Row],[Заказ, шт]])</f>
        <v/>
      </c>
      <c r="I312" s="78"/>
      <c r="J312" s="68" t="str">
        <f>IF(Таблица1[[#This Row],[Примерная вместимость в бокс]]="","",IFERROR(IF(Таблица1[[#This Row],[Заказ, шт]]="","",L312/I312),0))</f>
        <v/>
      </c>
      <c r="K312" s="94">
        <v>20.588000000000001</v>
      </c>
      <c r="L312" s="69"/>
      <c r="M312" s="92">
        <f>Таблица1[[#This Row],[Заказ, шт]]*Таблица1[[#This Row],[Цена , €]]</f>
        <v>0</v>
      </c>
      <c r="N312" s="90" t="str">
        <f>IF(Таблица1[[#This Row],[Заказ, шт]]="","",Таблица1[[#This Row],[Цена , €]]*$O$13*$M$8)</f>
        <v/>
      </c>
      <c r="O312" s="40"/>
    </row>
    <row r="313" spans="1:15">
      <c r="A313" s="37"/>
      <c r="B313" s="66" t="s">
        <v>412</v>
      </c>
      <c r="C313" s="67" t="s">
        <v>1294</v>
      </c>
      <c r="D313" s="66" t="s">
        <v>152</v>
      </c>
      <c r="E313" s="68">
        <v>10</v>
      </c>
      <c r="F313" s="68" t="s">
        <v>905</v>
      </c>
      <c r="G313" s="77"/>
      <c r="H313" s="77" t="str">
        <f>IF(Таблица1[[#This Row],[Вес/шт]]*Таблица1[[#This Row],[Заказ, шт]]=0,"",Таблица1[[#This Row],[Вес/шт]]*Таблица1[[#This Row],[Заказ, шт]])</f>
        <v/>
      </c>
      <c r="I313" s="78">
        <v>200</v>
      </c>
      <c r="J313" s="68" t="str">
        <f>IF(Таблица1[[#This Row],[Примерная вместимость в бокс]]="","",IFERROR(IF(Таблица1[[#This Row],[Заказ, шт]]="","",L313/I313),0))</f>
        <v/>
      </c>
      <c r="K313" s="94">
        <v>4.6265000000000001</v>
      </c>
      <c r="L313" s="69"/>
      <c r="M313" s="92">
        <f>Таблица1[[#This Row],[Заказ, шт]]*Таблица1[[#This Row],[Цена , €]]</f>
        <v>0</v>
      </c>
      <c r="N313" s="90" t="str">
        <f>IF(Таблица1[[#This Row],[Заказ, шт]]="","",Таблица1[[#This Row],[Цена , €]]*$O$13*$M$8)</f>
        <v/>
      </c>
      <c r="O313" s="40"/>
    </row>
    <row r="314" spans="1:15">
      <c r="A314" s="37"/>
      <c r="B314" s="66" t="s">
        <v>230</v>
      </c>
      <c r="C314" s="67" t="s">
        <v>1295</v>
      </c>
      <c r="D314" s="66" t="s">
        <v>852</v>
      </c>
      <c r="E314" s="68">
        <v>10</v>
      </c>
      <c r="F314" s="68" t="s">
        <v>89</v>
      </c>
      <c r="G314" s="77"/>
      <c r="H314" s="77" t="str">
        <f>IF(Таблица1[[#This Row],[Вес/шт]]*Таблица1[[#This Row],[Заказ, шт]]=0,"",Таблица1[[#This Row],[Вес/шт]]*Таблица1[[#This Row],[Заказ, шт]])</f>
        <v/>
      </c>
      <c r="I314" s="78">
        <v>200</v>
      </c>
      <c r="J314" s="68" t="str">
        <f>IF(Таблица1[[#This Row],[Примерная вместимость в бокс]]="","",IFERROR(IF(Таблица1[[#This Row],[Заказ, шт]]="","",L314/I314),0))</f>
        <v/>
      </c>
      <c r="K314" s="94">
        <v>9.4842999999999993</v>
      </c>
      <c r="L314" s="69"/>
      <c r="M314" s="92">
        <f>Таблица1[[#This Row],[Заказ, шт]]*Таблица1[[#This Row],[Цена , €]]</f>
        <v>0</v>
      </c>
      <c r="N314" s="90" t="str">
        <f>IF(Таблица1[[#This Row],[Заказ, шт]]="","",Таблица1[[#This Row],[Цена , €]]*$O$13*$M$8)</f>
        <v/>
      </c>
      <c r="O314" s="40"/>
    </row>
    <row r="315" spans="1:15">
      <c r="A315" s="37"/>
      <c r="B315" s="66" t="s">
        <v>822</v>
      </c>
      <c r="C315" s="67" t="s">
        <v>1296</v>
      </c>
      <c r="D315" s="66" t="s">
        <v>147</v>
      </c>
      <c r="E315" s="68">
        <v>1</v>
      </c>
      <c r="F315" s="68" t="s">
        <v>875</v>
      </c>
      <c r="G315" s="77">
        <v>9</v>
      </c>
      <c r="H315" s="77" t="str">
        <f>IF(Таблица1[[#This Row],[Вес/шт]]*Таблица1[[#This Row],[Заказ, шт]]=0,"",Таблица1[[#This Row],[Вес/шт]]*Таблица1[[#This Row],[Заказ, шт]])</f>
        <v/>
      </c>
      <c r="I315" s="78"/>
      <c r="J315" s="68" t="str">
        <f>IF(Таблица1[[#This Row],[Примерная вместимость в бокс]]="","",IFERROR(IF(Таблица1[[#This Row],[Заказ, шт]]="","",L315/I315),0))</f>
        <v/>
      </c>
      <c r="K315" s="94">
        <v>27.759</v>
      </c>
      <c r="L315" s="69"/>
      <c r="M315" s="92">
        <f>Таблица1[[#This Row],[Заказ, шт]]*Таблица1[[#This Row],[Цена , €]]</f>
        <v>0</v>
      </c>
      <c r="N315" s="90" t="str">
        <f>IF(Таблица1[[#This Row],[Заказ, шт]]="","",Таблица1[[#This Row],[Цена , €]]*$O$13*$M$8)</f>
        <v/>
      </c>
      <c r="O315" s="40"/>
    </row>
    <row r="316" spans="1:15">
      <c r="A316" s="37"/>
      <c r="B316" s="66" t="s">
        <v>821</v>
      </c>
      <c r="C316" s="67" t="s">
        <v>1297</v>
      </c>
      <c r="D316" s="66" t="s">
        <v>100</v>
      </c>
      <c r="E316" s="68">
        <v>1</v>
      </c>
      <c r="F316" s="68" t="s">
        <v>969</v>
      </c>
      <c r="G316" s="77">
        <v>6</v>
      </c>
      <c r="H316" s="77" t="str">
        <f>IF(Таблица1[[#This Row],[Вес/шт]]*Таблица1[[#This Row],[Заказ, шт]]=0,"",Таблица1[[#This Row],[Вес/шт]]*Таблица1[[#This Row],[Заказ, шт]])</f>
        <v/>
      </c>
      <c r="I316" s="78"/>
      <c r="J316" s="68" t="str">
        <f>IF(Таблица1[[#This Row],[Примерная вместимость в бокс]]="","",IFERROR(IF(Таблица1[[#This Row],[Заказ, шт]]="","",L316/I316),0))</f>
        <v/>
      </c>
      <c r="K316" s="94">
        <v>27.759</v>
      </c>
      <c r="L316" s="69"/>
      <c r="M316" s="92">
        <f>Таблица1[[#This Row],[Заказ, шт]]*Таблица1[[#This Row],[Цена , €]]</f>
        <v>0</v>
      </c>
      <c r="N316" s="90" t="str">
        <f>IF(Таблица1[[#This Row],[Заказ, шт]]="","",Таблица1[[#This Row],[Цена , €]]*$O$13*$M$8)</f>
        <v/>
      </c>
      <c r="O316" s="40"/>
    </row>
    <row r="317" spans="1:15">
      <c r="A317" s="37"/>
      <c r="B317" s="66" t="s">
        <v>509</v>
      </c>
      <c r="C317" s="67" t="s">
        <v>1298</v>
      </c>
      <c r="D317" s="66" t="s">
        <v>147</v>
      </c>
      <c r="E317" s="68">
        <v>1</v>
      </c>
      <c r="F317" s="68" t="s">
        <v>149</v>
      </c>
      <c r="G317" s="77">
        <v>9</v>
      </c>
      <c r="H317" s="77" t="str">
        <f>IF(Таблица1[[#This Row],[Вес/шт]]*Таблица1[[#This Row],[Заказ, шт]]=0,"",Таблица1[[#This Row],[Вес/шт]]*Таблица1[[#This Row],[Заказ, шт]])</f>
        <v/>
      </c>
      <c r="I317" s="78"/>
      <c r="J317" s="68" t="str">
        <f>IF(Таблица1[[#This Row],[Примерная вместимость в бокс]]="","",IFERROR(IF(Таблица1[[#This Row],[Заказ, шт]]="","",L317/I317),0))</f>
        <v/>
      </c>
      <c r="K317" s="94">
        <v>31.228899999999999</v>
      </c>
      <c r="L317" s="69"/>
      <c r="M317" s="92">
        <f>Таблица1[[#This Row],[Заказ, шт]]*Таблица1[[#This Row],[Цена , €]]</f>
        <v>0</v>
      </c>
      <c r="N317" s="90" t="str">
        <f>IF(Таблица1[[#This Row],[Заказ, шт]]="","",Таблица1[[#This Row],[Цена , €]]*$O$13*$M$8)</f>
        <v/>
      </c>
      <c r="O317" s="40"/>
    </row>
    <row r="318" spans="1:15">
      <c r="A318" s="37"/>
      <c r="B318" s="66" t="s">
        <v>510</v>
      </c>
      <c r="C318" s="67" t="s">
        <v>1299</v>
      </c>
      <c r="D318" s="66" t="s">
        <v>152</v>
      </c>
      <c r="E318" s="68">
        <v>10</v>
      </c>
      <c r="F318" s="68" t="s">
        <v>881</v>
      </c>
      <c r="G318" s="77"/>
      <c r="H318" s="77" t="str">
        <f>IF(Таблица1[[#This Row],[Вес/шт]]*Таблица1[[#This Row],[Заказ, шт]]=0,"",Таблица1[[#This Row],[Вес/шт]]*Таблица1[[#This Row],[Заказ, шт]])</f>
        <v/>
      </c>
      <c r="I318" s="78">
        <v>200</v>
      </c>
      <c r="J318" s="68" t="str">
        <f>IF(Таблица1[[#This Row],[Примерная вместимость в бокс]]="","",IFERROR(IF(Таблица1[[#This Row],[Заказ, шт]]="","",L318/I318),0))</f>
        <v/>
      </c>
      <c r="K318" s="94">
        <v>4.6265000000000001</v>
      </c>
      <c r="L318" s="69"/>
      <c r="M318" s="92">
        <f>Таблица1[[#This Row],[Заказ, шт]]*Таблица1[[#This Row],[Цена , €]]</f>
        <v>0</v>
      </c>
      <c r="N318" s="90" t="str">
        <f>IF(Таблица1[[#This Row],[Заказ, шт]]="","",Таблица1[[#This Row],[Цена , €]]*$O$13*$M$8)</f>
        <v/>
      </c>
      <c r="O318" s="40"/>
    </row>
    <row r="319" spans="1:15" hidden="1">
      <c r="A319" s="37"/>
      <c r="B319" s="71" t="s">
        <v>998</v>
      </c>
      <c r="C319" s="67" t="s">
        <v>1300</v>
      </c>
      <c r="D319" s="66" t="s">
        <v>187</v>
      </c>
      <c r="E319" s="68">
        <v>1</v>
      </c>
      <c r="F319" s="68" t="s">
        <v>920</v>
      </c>
      <c r="G319" s="77">
        <v>6</v>
      </c>
      <c r="H319" s="77" t="str">
        <f>IF(Таблица1[[#This Row],[Вес/шт]]*Таблица1[[#This Row],[Заказ, шт]]=0,"",Таблица1[[#This Row],[Вес/шт]]*Таблица1[[#This Row],[Заказ, шт]])</f>
        <v/>
      </c>
      <c r="I319" s="78"/>
      <c r="J319" s="68" t="str">
        <f>IF(Таблица1[[#This Row],[Примерная вместимость в бокс]]="","",IFERROR(IF(Таблица1[[#This Row],[Заказ, шт]]="","",L319/I319),0))</f>
        <v/>
      </c>
      <c r="K319" s="94">
        <v>26.602399999999999</v>
      </c>
      <c r="L319" s="69"/>
      <c r="M319" s="92">
        <f>Таблица1[[#This Row],[Заказ, шт]]*Таблица1[[#This Row],[Цена , €]]</f>
        <v>0</v>
      </c>
      <c r="N319" s="90" t="str">
        <f>IF(Таблица1[[#This Row],[Заказ, шт]]="","",Таблица1[[#This Row],[Цена , €]]*$O$13*$M$8)</f>
        <v/>
      </c>
      <c r="O319" s="40" t="s">
        <v>1726</v>
      </c>
    </row>
    <row r="320" spans="1:15">
      <c r="A320" s="37"/>
      <c r="B320" s="66" t="s">
        <v>507</v>
      </c>
      <c r="C320" s="67" t="s">
        <v>1301</v>
      </c>
      <c r="D320" s="66" t="s">
        <v>94</v>
      </c>
      <c r="E320" s="68">
        <v>1</v>
      </c>
      <c r="F320" s="68" t="s">
        <v>168</v>
      </c>
      <c r="G320" s="77">
        <v>3</v>
      </c>
      <c r="H320" s="77" t="str">
        <f>IF(Таблица1[[#This Row],[Вес/шт]]*Таблица1[[#This Row],[Заказ, шт]]=0,"",Таблица1[[#This Row],[Вес/шт]]*Таблица1[[#This Row],[Заказ, шт]])</f>
        <v/>
      </c>
      <c r="I320" s="78"/>
      <c r="J320" s="68" t="str">
        <f>IF(Таблица1[[#This Row],[Примерная вместимость в бокс]]="","",IFERROR(IF(Таблица1[[#This Row],[Заказ, шт]]="","",L320/I320),0))</f>
        <v/>
      </c>
      <c r="K320" s="94">
        <v>5.7831000000000001</v>
      </c>
      <c r="L320" s="69"/>
      <c r="M320" s="92">
        <f>Таблица1[[#This Row],[Заказ, шт]]*Таблица1[[#This Row],[Цена , €]]</f>
        <v>0</v>
      </c>
      <c r="N320" s="90" t="str">
        <f>IF(Таблица1[[#This Row],[Заказ, шт]]="","",Таблица1[[#This Row],[Цена , €]]*$O$13*$M$8)</f>
        <v/>
      </c>
      <c r="O320" s="40"/>
    </row>
    <row r="321" spans="1:15">
      <c r="A321" s="37"/>
      <c r="B321" s="71" t="s">
        <v>999</v>
      </c>
      <c r="C321" s="67" t="s">
        <v>1302</v>
      </c>
      <c r="D321" s="66" t="s">
        <v>94</v>
      </c>
      <c r="E321" s="68">
        <v>1</v>
      </c>
      <c r="F321" s="68" t="s">
        <v>921</v>
      </c>
      <c r="G321" s="77">
        <v>3</v>
      </c>
      <c r="H321" s="77" t="str">
        <f>IF(Таблица1[[#This Row],[Вес/шт]]*Таблица1[[#This Row],[Заказ, шт]]=0,"",Таблица1[[#This Row],[Вес/шт]]*Таблица1[[#This Row],[Заказ, шт]])</f>
        <v/>
      </c>
      <c r="I321" s="78"/>
      <c r="J321" s="68" t="str">
        <f>IF(Таблица1[[#This Row],[Примерная вместимость в бокс]]="","",IFERROR(IF(Таблица1[[#This Row],[Заказ, шт]]="","",L321/I321),0))</f>
        <v/>
      </c>
      <c r="K321" s="94">
        <v>22.669899999999998</v>
      </c>
      <c r="L321" s="69"/>
      <c r="M321" s="92">
        <f>Таблица1[[#This Row],[Заказ, шт]]*Таблица1[[#This Row],[Цена , €]]</f>
        <v>0</v>
      </c>
      <c r="N321" s="90" t="str">
        <f>IF(Таблица1[[#This Row],[Заказ, шт]]="","",Таблица1[[#This Row],[Цена , €]]*$O$13*$M$8)</f>
        <v/>
      </c>
      <c r="O321" s="40"/>
    </row>
    <row r="322" spans="1:15" ht="12.75" customHeight="1">
      <c r="A322" s="37"/>
      <c r="B322" s="66" t="s">
        <v>512</v>
      </c>
      <c r="C322" s="67" t="s">
        <v>1303</v>
      </c>
      <c r="D322" s="66" t="s">
        <v>146</v>
      </c>
      <c r="E322" s="68">
        <v>1</v>
      </c>
      <c r="F322" s="68" t="s">
        <v>175</v>
      </c>
      <c r="G322" s="77">
        <v>3.5</v>
      </c>
      <c r="H322" s="77" t="str">
        <f>IF(Таблица1[[#This Row],[Вес/шт]]*Таблица1[[#This Row],[Заказ, шт]]=0,"",Таблица1[[#This Row],[Вес/шт]]*Таблица1[[#This Row],[Заказ, шт]])</f>
        <v/>
      </c>
      <c r="I322" s="78"/>
      <c r="J322" s="68" t="str">
        <f>IF(Таблица1[[#This Row],[Примерная вместимость в бокс]]="","",IFERROR(IF(Таблица1[[#This Row],[Заказ, шт]]="","",L322/I322),0))</f>
        <v/>
      </c>
      <c r="K322" s="94">
        <v>36.0867</v>
      </c>
      <c r="L322" s="69"/>
      <c r="M322" s="92">
        <f>Таблица1[[#This Row],[Заказ, шт]]*Таблица1[[#This Row],[Цена , €]]</f>
        <v>0</v>
      </c>
      <c r="N322" s="90" t="str">
        <f>IF(Таблица1[[#This Row],[Заказ, шт]]="","",Таблица1[[#This Row],[Цена , €]]*$O$13*$M$8)</f>
        <v/>
      </c>
      <c r="O322" s="40"/>
    </row>
    <row r="323" spans="1:15">
      <c r="A323" s="37"/>
      <c r="B323" s="66" t="s">
        <v>513</v>
      </c>
      <c r="C323" s="67" t="s">
        <v>1304</v>
      </c>
      <c r="D323" s="66" t="s">
        <v>154</v>
      </c>
      <c r="E323" s="68">
        <v>1</v>
      </c>
      <c r="F323" s="68" t="s">
        <v>922</v>
      </c>
      <c r="G323" s="77">
        <v>18</v>
      </c>
      <c r="H323" s="77" t="str">
        <f>IF(Таблица1[[#This Row],[Вес/шт]]*Таблица1[[#This Row],[Заказ, шт]]=0,"",Таблица1[[#This Row],[Вес/шт]]*Таблица1[[#This Row],[Заказ, шт]])</f>
        <v/>
      </c>
      <c r="I323" s="78"/>
      <c r="J323" s="68" t="str">
        <f>IF(Таблица1[[#This Row],[Примерная вместимость в бокс]]="","",IFERROR(IF(Таблица1[[#This Row],[Заказ, шт]]="","",L323/I323),0))</f>
        <v/>
      </c>
      <c r="K323" s="94">
        <v>83.277100000000004</v>
      </c>
      <c r="L323" s="69"/>
      <c r="M323" s="92">
        <f>Таблица1[[#This Row],[Заказ, шт]]*Таблица1[[#This Row],[Цена , €]]</f>
        <v>0</v>
      </c>
      <c r="N323" s="90" t="str">
        <f>IF(Таблица1[[#This Row],[Заказ, шт]]="","",Таблица1[[#This Row],[Цена , €]]*$O$13*$M$8)</f>
        <v/>
      </c>
      <c r="O323" s="40"/>
    </row>
    <row r="324" spans="1:15">
      <c r="A324" s="37"/>
      <c r="B324" s="66" t="s">
        <v>514</v>
      </c>
      <c r="C324" s="67" t="s">
        <v>1305</v>
      </c>
      <c r="D324" s="66" t="s">
        <v>154</v>
      </c>
      <c r="E324" s="68">
        <v>1</v>
      </c>
      <c r="F324" s="68" t="s">
        <v>922</v>
      </c>
      <c r="G324" s="77">
        <v>18</v>
      </c>
      <c r="H324" s="77" t="str">
        <f>IF(Таблица1[[#This Row],[Вес/шт]]*Таблица1[[#This Row],[Заказ, шт]]=0,"",Таблица1[[#This Row],[Вес/шт]]*Таблица1[[#This Row],[Заказ, шт]])</f>
        <v/>
      </c>
      <c r="I324" s="78"/>
      <c r="J324" s="68" t="str">
        <f>IF(Таблица1[[#This Row],[Примерная вместимость в бокс]]="","",IFERROR(IF(Таблица1[[#This Row],[Заказ, шт]]="","",L324/I324),0))</f>
        <v/>
      </c>
      <c r="K324" s="94">
        <v>83.277100000000004</v>
      </c>
      <c r="L324" s="69"/>
      <c r="M324" s="92">
        <f>Таблица1[[#This Row],[Заказ, шт]]*Таблица1[[#This Row],[Цена , €]]</f>
        <v>0</v>
      </c>
      <c r="N324" s="90" t="str">
        <f>IF(Таблица1[[#This Row],[Заказ, шт]]="","",Таблица1[[#This Row],[Цена , €]]*$O$13*$M$8)</f>
        <v/>
      </c>
      <c r="O324" s="40"/>
    </row>
    <row r="325" spans="1:15">
      <c r="A325" s="37"/>
      <c r="B325" s="66" t="s">
        <v>515</v>
      </c>
      <c r="C325" s="67" t="s">
        <v>1306</v>
      </c>
      <c r="D325" s="66" t="s">
        <v>100</v>
      </c>
      <c r="E325" s="68">
        <v>1</v>
      </c>
      <c r="F325" s="68" t="s">
        <v>923</v>
      </c>
      <c r="G325" s="77">
        <v>6</v>
      </c>
      <c r="H325" s="77" t="str">
        <f>IF(Таблица1[[#This Row],[Вес/шт]]*Таблица1[[#This Row],[Заказ, шт]]=0,"",Таблица1[[#This Row],[Вес/шт]]*Таблица1[[#This Row],[Заказ, шт]])</f>
        <v/>
      </c>
      <c r="I325" s="78"/>
      <c r="J325" s="68" t="str">
        <f>IF(Таблица1[[#This Row],[Примерная вместимость в бокс]]="","",IFERROR(IF(Таблица1[[#This Row],[Заказ, шт]]="","",L325/I325),0))</f>
        <v/>
      </c>
      <c r="K325" s="94">
        <v>36.0867</v>
      </c>
      <c r="L325" s="69"/>
      <c r="M325" s="92">
        <f>Таблица1[[#This Row],[Заказ, шт]]*Таблица1[[#This Row],[Цена , €]]</f>
        <v>0</v>
      </c>
      <c r="N325" s="90" t="str">
        <f>IF(Таблица1[[#This Row],[Заказ, шт]]="","",Таблица1[[#This Row],[Цена , €]]*$O$13*$M$8)</f>
        <v/>
      </c>
      <c r="O325" s="40"/>
    </row>
    <row r="326" spans="1:15">
      <c r="B326" s="66" t="s">
        <v>516</v>
      </c>
      <c r="C326" s="67" t="s">
        <v>1307</v>
      </c>
      <c r="D326" s="66" t="s">
        <v>147</v>
      </c>
      <c r="E326" s="68">
        <v>1</v>
      </c>
      <c r="F326" s="68" t="s">
        <v>149</v>
      </c>
      <c r="G326" s="77">
        <v>9</v>
      </c>
      <c r="H326" s="77" t="str">
        <f>IF(Таблица1[[#This Row],[Вес/шт]]*Таблица1[[#This Row],[Заказ, шт]]=0,"",Таблица1[[#This Row],[Вес/шт]]*Таблица1[[#This Row],[Заказ, шт]])</f>
        <v/>
      </c>
      <c r="I326" s="78"/>
      <c r="J326" s="68" t="str">
        <f>IF(Таблица1[[#This Row],[Примерная вместимость в бокс]]="","",IFERROR(IF(Таблица1[[#This Row],[Заказ, шт]]="","",L326/I326),0))</f>
        <v/>
      </c>
      <c r="K326" s="94">
        <v>36.0867</v>
      </c>
      <c r="L326" s="69"/>
      <c r="M326" s="92">
        <f>Таблица1[[#This Row],[Заказ, шт]]*Таблица1[[#This Row],[Цена , €]]</f>
        <v>0</v>
      </c>
      <c r="N326" s="90" t="str">
        <f>IF(Таблица1[[#This Row],[Заказ, шт]]="","",Таблица1[[#This Row],[Цена , €]]*$O$13*$M$8)</f>
        <v/>
      </c>
      <c r="O326" s="40"/>
    </row>
    <row r="327" spans="1:15">
      <c r="A327" s="37"/>
      <c r="B327" s="66" t="s">
        <v>517</v>
      </c>
      <c r="C327" s="67" t="s">
        <v>1308</v>
      </c>
      <c r="D327" s="66" t="s">
        <v>94</v>
      </c>
      <c r="E327" s="68">
        <v>1</v>
      </c>
      <c r="F327" s="68" t="s">
        <v>133</v>
      </c>
      <c r="G327" s="77">
        <v>3</v>
      </c>
      <c r="H327" s="77" t="str">
        <f>IF(Таблица1[[#This Row],[Вес/шт]]*Таблица1[[#This Row],[Заказ, шт]]=0,"",Таблица1[[#This Row],[Вес/шт]]*Таблица1[[#This Row],[Заказ, шт]])</f>
        <v/>
      </c>
      <c r="I327" s="78"/>
      <c r="J327" s="68" t="str">
        <f>IF(Таблица1[[#This Row],[Примерная вместимость в бокс]]="","",IFERROR(IF(Таблица1[[#This Row],[Заказ, шт]]="","",L327/I327),0))</f>
        <v/>
      </c>
      <c r="K327" s="94">
        <v>18.506</v>
      </c>
      <c r="L327" s="69"/>
      <c r="M327" s="92">
        <f>Таблица1[[#This Row],[Заказ, шт]]*Таблица1[[#This Row],[Цена , €]]</f>
        <v>0</v>
      </c>
      <c r="N327" s="90" t="str">
        <f>IF(Таблица1[[#This Row],[Заказ, шт]]="","",Таблица1[[#This Row],[Цена , €]]*$O$13*$M$8)</f>
        <v/>
      </c>
      <c r="O327" s="40"/>
    </row>
    <row r="328" spans="1:15">
      <c r="A328" s="37"/>
      <c r="B328" s="66" t="s">
        <v>518</v>
      </c>
      <c r="C328" s="67" t="s">
        <v>1309</v>
      </c>
      <c r="D328" s="66" t="s">
        <v>94</v>
      </c>
      <c r="E328" s="68">
        <v>1</v>
      </c>
      <c r="F328" s="68" t="s">
        <v>153</v>
      </c>
      <c r="G328" s="77">
        <v>3</v>
      </c>
      <c r="H328" s="77" t="str">
        <f>IF(Таблица1[[#This Row],[Вес/шт]]*Таблица1[[#This Row],[Заказ, шт]]=0,"",Таблица1[[#This Row],[Вес/шт]]*Таблица1[[#This Row],[Заказ, шт]])</f>
        <v/>
      </c>
      <c r="I328" s="78"/>
      <c r="J328" s="68" t="str">
        <f>IF(Таблица1[[#This Row],[Примерная вместимость в бокс]]="","",IFERROR(IF(Таблица1[[#This Row],[Заказ, шт]]="","",L328/I328),0))</f>
        <v/>
      </c>
      <c r="K328" s="94">
        <v>22.669899999999998</v>
      </c>
      <c r="L328" s="69"/>
      <c r="M328" s="92">
        <f>Таблица1[[#This Row],[Заказ, шт]]*Таблица1[[#This Row],[Цена , €]]</f>
        <v>0</v>
      </c>
      <c r="N328" s="90" t="str">
        <f>IF(Таблица1[[#This Row],[Заказ, шт]]="","",Таблица1[[#This Row],[Цена , €]]*$O$13*$M$8)</f>
        <v/>
      </c>
      <c r="O328" s="40"/>
    </row>
    <row r="329" spans="1:15">
      <c r="B329" s="66" t="s">
        <v>519</v>
      </c>
      <c r="C329" s="67" t="s">
        <v>1310</v>
      </c>
      <c r="D329" s="66" t="s">
        <v>100</v>
      </c>
      <c r="E329" s="68">
        <v>1</v>
      </c>
      <c r="F329" s="68" t="s">
        <v>875</v>
      </c>
      <c r="G329" s="77">
        <v>6</v>
      </c>
      <c r="H329" s="77" t="str">
        <f>IF(Таблица1[[#This Row],[Вес/шт]]*Таблица1[[#This Row],[Заказ, шт]]=0,"",Таблица1[[#This Row],[Вес/шт]]*Таблица1[[#This Row],[Заказ, шт]])</f>
        <v/>
      </c>
      <c r="I329" s="78"/>
      <c r="J329" s="68" t="str">
        <f>IF(Таблица1[[#This Row],[Примерная вместимость в бокс]]="","",IFERROR(IF(Таблица1[[#This Row],[Заказ, шт]]="","",L329/I329),0))</f>
        <v/>
      </c>
      <c r="K329" s="94">
        <v>64.771100000000004</v>
      </c>
      <c r="L329" s="69"/>
      <c r="M329" s="92">
        <f>Таблица1[[#This Row],[Заказ, шт]]*Таблица1[[#This Row],[Цена , €]]</f>
        <v>0</v>
      </c>
      <c r="N329" s="90" t="str">
        <f>IF(Таблица1[[#This Row],[Заказ, шт]]="","",Таблица1[[#This Row],[Цена , €]]*$O$13*$M$8)</f>
        <v/>
      </c>
      <c r="O329" s="40"/>
    </row>
    <row r="330" spans="1:15">
      <c r="A330" s="37"/>
      <c r="B330" s="66" t="s">
        <v>520</v>
      </c>
      <c r="C330" s="67" t="s">
        <v>1311</v>
      </c>
      <c r="D330" s="66" t="s">
        <v>147</v>
      </c>
      <c r="E330" s="68">
        <v>1</v>
      </c>
      <c r="F330" s="68" t="s">
        <v>175</v>
      </c>
      <c r="G330" s="77">
        <v>9</v>
      </c>
      <c r="H330" s="77" t="str">
        <f>IF(Таблица1[[#This Row],[Вес/шт]]*Таблица1[[#This Row],[Заказ, шт]]=0,"",Таблица1[[#This Row],[Вес/шт]]*Таблица1[[#This Row],[Заказ, шт]])</f>
        <v/>
      </c>
      <c r="I330" s="78"/>
      <c r="J330" s="68" t="str">
        <f>IF(Таблица1[[#This Row],[Примерная вместимость в бокс]]="","",IFERROR(IF(Таблица1[[#This Row],[Заказ, шт]]="","",L330/I330),0))</f>
        <v/>
      </c>
      <c r="K330" s="94">
        <v>36.0867</v>
      </c>
      <c r="L330" s="69"/>
      <c r="M330" s="92">
        <f>Таблица1[[#This Row],[Заказ, шт]]*Таблица1[[#This Row],[Цена , €]]</f>
        <v>0</v>
      </c>
      <c r="N330" s="90" t="str">
        <f>IF(Таблица1[[#This Row],[Заказ, шт]]="","",Таблица1[[#This Row],[Цена , €]]*$O$13*$M$8)</f>
        <v/>
      </c>
      <c r="O330" s="40"/>
    </row>
    <row r="331" spans="1:15">
      <c r="A331" s="37"/>
      <c r="B331" s="66" t="s">
        <v>511</v>
      </c>
      <c r="C331" s="67" t="s">
        <v>1312</v>
      </c>
      <c r="D331" s="66" t="s">
        <v>146</v>
      </c>
      <c r="E331" s="68">
        <v>1</v>
      </c>
      <c r="F331" s="68" t="s">
        <v>247</v>
      </c>
      <c r="G331" s="77">
        <v>3.5</v>
      </c>
      <c r="H331" s="77" t="str">
        <f>IF(Таблица1[[#This Row],[Вес/шт]]*Таблица1[[#This Row],[Заказ, шт]]=0,"",Таблица1[[#This Row],[Вес/шт]]*Таблица1[[#This Row],[Заказ, шт]])</f>
        <v/>
      </c>
      <c r="I331" s="78"/>
      <c r="J331" s="68" t="str">
        <f>IF(Таблица1[[#This Row],[Примерная вместимость в бокс]]="","",IFERROR(IF(Таблица1[[#This Row],[Заказ, шт]]="","",L331/I331),0))</f>
        <v/>
      </c>
      <c r="K331" s="94">
        <v>36.0867</v>
      </c>
      <c r="L331" s="69"/>
      <c r="M331" s="92">
        <f>Таблица1[[#This Row],[Заказ, шт]]*Таблица1[[#This Row],[Цена , €]]</f>
        <v>0</v>
      </c>
      <c r="N331" s="90" t="str">
        <f>IF(Таблица1[[#This Row],[Заказ, шт]]="","",Таблица1[[#This Row],[Цена , €]]*$O$13*$M$8)</f>
        <v/>
      </c>
      <c r="O331" s="40"/>
    </row>
    <row r="332" spans="1:15">
      <c r="A332" s="37"/>
      <c r="B332" s="66" t="s">
        <v>521</v>
      </c>
      <c r="C332" s="67" t="s">
        <v>1313</v>
      </c>
      <c r="D332" s="66" t="s">
        <v>94</v>
      </c>
      <c r="E332" s="68">
        <v>1</v>
      </c>
      <c r="F332" s="68" t="s">
        <v>924</v>
      </c>
      <c r="G332" s="77">
        <v>3</v>
      </c>
      <c r="H332" s="77" t="str">
        <f>IF(Таблица1[[#This Row],[Вес/шт]]*Таблица1[[#This Row],[Заказ, шт]]=0,"",Таблица1[[#This Row],[Вес/шт]]*Таблица1[[#This Row],[Заказ, шт]])</f>
        <v/>
      </c>
      <c r="I332" s="78"/>
      <c r="J332" s="68" t="str">
        <f>IF(Таблица1[[#This Row],[Примерная вместимость в бокс]]="","",IFERROR(IF(Таблица1[[#This Row],[Заказ, шт]]="","",L332/I332),0))</f>
        <v/>
      </c>
      <c r="K332" s="94">
        <v>22.669899999999998</v>
      </c>
      <c r="L332" s="69"/>
      <c r="M332" s="92">
        <f>Таблица1[[#This Row],[Заказ, шт]]*Таблица1[[#This Row],[Цена , €]]</f>
        <v>0</v>
      </c>
      <c r="N332" s="90" t="str">
        <f>IF(Таблица1[[#This Row],[Заказ, шт]]="","",Таблица1[[#This Row],[Цена , €]]*$O$13*$M$8)</f>
        <v/>
      </c>
      <c r="O332" s="40"/>
    </row>
    <row r="333" spans="1:15">
      <c r="A333" s="37"/>
      <c r="B333" s="66" t="s">
        <v>522</v>
      </c>
      <c r="C333" s="67" t="s">
        <v>1314</v>
      </c>
      <c r="D333" s="66" t="s">
        <v>94</v>
      </c>
      <c r="E333" s="68">
        <v>1</v>
      </c>
      <c r="F333" s="68" t="s">
        <v>925</v>
      </c>
      <c r="G333" s="77">
        <v>3</v>
      </c>
      <c r="H333" s="77" t="str">
        <f>IF(Таблица1[[#This Row],[Вес/шт]]*Таблица1[[#This Row],[Заказ, шт]]=0,"",Таблица1[[#This Row],[Вес/шт]]*Таблица1[[#This Row],[Заказ, шт]])</f>
        <v/>
      </c>
      <c r="I333" s="78"/>
      <c r="J333" s="68" t="str">
        <f>IF(Таблица1[[#This Row],[Примерная вместимость в бокс]]="","",IFERROR(IF(Таблица1[[#This Row],[Заказ, шт]]="","",L333/I333),0))</f>
        <v/>
      </c>
      <c r="K333" s="94">
        <v>22.669899999999998</v>
      </c>
      <c r="L333" s="69"/>
      <c r="M333" s="92">
        <f>Таблица1[[#This Row],[Заказ, шт]]*Таблица1[[#This Row],[Цена , €]]</f>
        <v>0</v>
      </c>
      <c r="N333" s="90" t="str">
        <f>IF(Таблица1[[#This Row],[Заказ, шт]]="","",Таблица1[[#This Row],[Цена , €]]*$O$13*$M$8)</f>
        <v/>
      </c>
      <c r="O333" s="40"/>
    </row>
    <row r="334" spans="1:15">
      <c r="B334" s="66" t="s">
        <v>523</v>
      </c>
      <c r="C334" s="67" t="s">
        <v>1315</v>
      </c>
      <c r="D334" s="66" t="s">
        <v>94</v>
      </c>
      <c r="E334" s="68">
        <v>1</v>
      </c>
      <c r="F334" s="68" t="s">
        <v>166</v>
      </c>
      <c r="G334" s="77">
        <v>3</v>
      </c>
      <c r="H334" s="77" t="str">
        <f>IF(Таблица1[[#This Row],[Вес/шт]]*Таблица1[[#This Row],[Заказ, шт]]=0,"",Таблица1[[#This Row],[Вес/шт]]*Таблица1[[#This Row],[Заказ, шт]])</f>
        <v/>
      </c>
      <c r="I334" s="78"/>
      <c r="J334" s="68" t="str">
        <f>IF(Таблица1[[#This Row],[Примерная вместимость в бокс]]="","",IFERROR(IF(Таблица1[[#This Row],[Заказ, шт]]="","",L334/I334),0))</f>
        <v/>
      </c>
      <c r="K334" s="94">
        <v>22.669899999999998</v>
      </c>
      <c r="L334" s="69"/>
      <c r="M334" s="92">
        <f>Таблица1[[#This Row],[Заказ, шт]]*Таблица1[[#This Row],[Цена , €]]</f>
        <v>0</v>
      </c>
      <c r="N334" s="90" t="str">
        <f>IF(Таблица1[[#This Row],[Заказ, шт]]="","",Таблица1[[#This Row],[Цена , €]]*$O$13*$M$8)</f>
        <v/>
      </c>
      <c r="O334" s="40"/>
    </row>
    <row r="335" spans="1:15">
      <c r="B335" s="66" t="s">
        <v>259</v>
      </c>
      <c r="C335" s="67" t="s">
        <v>1316</v>
      </c>
      <c r="D335" s="66" t="s">
        <v>86</v>
      </c>
      <c r="E335" s="68">
        <v>10</v>
      </c>
      <c r="F335" s="68" t="s">
        <v>865</v>
      </c>
      <c r="G335" s="77"/>
      <c r="H335" s="77" t="str">
        <f>IF(Таблица1[[#This Row],[Вес/шт]]*Таблица1[[#This Row],[Заказ, шт]]=0,"",Таблица1[[#This Row],[Вес/шт]]*Таблица1[[#This Row],[Заказ, шт]])</f>
        <v/>
      </c>
      <c r="I335" s="78">
        <v>200</v>
      </c>
      <c r="J335" s="68" t="str">
        <f>IF(Таблица1[[#This Row],[Примерная вместимость в бокс]]="","",IFERROR(IF(Таблица1[[#This Row],[Заказ, шт]]="","",L335/I335),0))</f>
        <v/>
      </c>
      <c r="K335" s="94">
        <v>3.7012</v>
      </c>
      <c r="L335" s="69"/>
      <c r="M335" s="92">
        <f>Таблица1[[#This Row],[Заказ, шт]]*Таблица1[[#This Row],[Цена , €]]</f>
        <v>0</v>
      </c>
      <c r="N335" s="90" t="str">
        <f>IF(Таблица1[[#This Row],[Заказ, шт]]="","",Таблица1[[#This Row],[Цена , €]]*$O$13*$M$8)</f>
        <v/>
      </c>
      <c r="O335" s="40"/>
    </row>
    <row r="336" spans="1:15">
      <c r="A336" s="37"/>
      <c r="B336" s="66" t="s">
        <v>524</v>
      </c>
      <c r="C336" s="67" t="s">
        <v>1317</v>
      </c>
      <c r="D336" s="66" t="s">
        <v>94</v>
      </c>
      <c r="E336" s="68">
        <v>1</v>
      </c>
      <c r="F336" s="68" t="s">
        <v>865</v>
      </c>
      <c r="G336" s="77"/>
      <c r="H336" s="77" t="str">
        <f>IF(Таблица1[[#This Row],[Вес/шт]]*Таблица1[[#This Row],[Заказ, шт]]=0,"",Таблица1[[#This Row],[Вес/шт]]*Таблица1[[#This Row],[Заказ, шт]])</f>
        <v/>
      </c>
      <c r="I336" s="78">
        <v>85</v>
      </c>
      <c r="J336" s="68" t="str">
        <f>IF(Таблица1[[#This Row],[Примерная вместимость в бокс]]="","",IFERROR(IF(Таблица1[[#This Row],[Заказ, шт]]="","",L336/I336),0))</f>
        <v/>
      </c>
      <c r="K336" s="94">
        <v>6.2168999999999999</v>
      </c>
      <c r="L336" s="69"/>
      <c r="M336" s="92">
        <f>Таблица1[[#This Row],[Заказ, шт]]*Таблица1[[#This Row],[Цена , €]]</f>
        <v>0</v>
      </c>
      <c r="N336" s="90" t="str">
        <f>IF(Таблица1[[#This Row],[Заказ, шт]]="","",Таблица1[[#This Row],[Цена , €]]*$O$13*$M$8)</f>
        <v/>
      </c>
      <c r="O336" s="40"/>
    </row>
    <row r="337" spans="1:15">
      <c r="A337" s="37"/>
      <c r="B337" s="71" t="s">
        <v>1000</v>
      </c>
      <c r="C337" s="67" t="s">
        <v>1318</v>
      </c>
      <c r="D337" s="66" t="s">
        <v>100</v>
      </c>
      <c r="E337" s="68">
        <v>1</v>
      </c>
      <c r="F337" s="68" t="s">
        <v>948</v>
      </c>
      <c r="G337" s="77">
        <v>6</v>
      </c>
      <c r="H337" s="77" t="str">
        <f>IF(Таблица1[[#This Row],[Вес/шт]]*Таблица1[[#This Row],[Заказ, шт]]=0,"",Таблица1[[#This Row],[Вес/шт]]*Таблица1[[#This Row],[Заказ, шт]])</f>
        <v/>
      </c>
      <c r="I337" s="78"/>
      <c r="J337" s="68" t="str">
        <f>IF(Таблица1[[#This Row],[Примерная вместимость в бокс]]="","",IFERROR(IF(Таблица1[[#This Row],[Заказ, шт]]="","",L337/I337),0))</f>
        <v/>
      </c>
      <c r="K337" s="94">
        <v>19.951799999999999</v>
      </c>
      <c r="L337" s="69"/>
      <c r="M337" s="92">
        <f>Таблица1[[#This Row],[Заказ, шт]]*Таблица1[[#This Row],[Цена , €]]</f>
        <v>0</v>
      </c>
      <c r="N337" s="90" t="str">
        <f>IF(Таблица1[[#This Row],[Заказ, шт]]="","",Таблица1[[#This Row],[Цена , €]]*$O$13*$M$8)</f>
        <v/>
      </c>
      <c r="O337" s="40"/>
    </row>
    <row r="338" spans="1:15">
      <c r="A338" s="37"/>
      <c r="B338" s="66" t="s">
        <v>558</v>
      </c>
      <c r="C338" s="67" t="s">
        <v>1319</v>
      </c>
      <c r="D338" s="66" t="s">
        <v>147</v>
      </c>
      <c r="E338" s="68">
        <v>1</v>
      </c>
      <c r="F338" s="68" t="s">
        <v>929</v>
      </c>
      <c r="G338" s="77">
        <v>9</v>
      </c>
      <c r="H338" s="77" t="str">
        <f>IF(Таблица1[[#This Row],[Вес/шт]]*Таблица1[[#This Row],[Заказ, шт]]=0,"",Таблица1[[#This Row],[Вес/шт]]*Таблица1[[#This Row],[Заказ, шт]])</f>
        <v/>
      </c>
      <c r="I338" s="78"/>
      <c r="J338" s="68" t="str">
        <f>IF(Таблица1[[#This Row],[Примерная вместимость в бокс]]="","",IFERROR(IF(Таблица1[[#This Row],[Заказ, шт]]="","",L338/I338),0))</f>
        <v/>
      </c>
      <c r="K338" s="94">
        <v>9.2530000000000001</v>
      </c>
      <c r="L338" s="69"/>
      <c r="M338" s="92">
        <f>Таблица1[[#This Row],[Заказ, шт]]*Таблица1[[#This Row],[Цена , €]]</f>
        <v>0</v>
      </c>
      <c r="N338" s="90" t="str">
        <f>IF(Таблица1[[#This Row],[Заказ, шт]]="","",Таблица1[[#This Row],[Цена , €]]*$O$13*$M$8)</f>
        <v/>
      </c>
      <c r="O338" s="40"/>
    </row>
    <row r="339" spans="1:15">
      <c r="A339" s="37"/>
      <c r="B339" s="66" t="s">
        <v>557</v>
      </c>
      <c r="C339" s="67" t="s">
        <v>1320</v>
      </c>
      <c r="D339" s="66" t="s">
        <v>94</v>
      </c>
      <c r="E339" s="68">
        <v>1</v>
      </c>
      <c r="F339" s="68" t="s">
        <v>930</v>
      </c>
      <c r="G339" s="77"/>
      <c r="H339" s="77" t="str">
        <f>IF(Таблица1[[#This Row],[Вес/шт]]*Таблица1[[#This Row],[Заказ, шт]]=0,"",Таблица1[[#This Row],[Вес/шт]]*Таблица1[[#This Row],[Заказ, шт]])</f>
        <v/>
      </c>
      <c r="I339" s="78">
        <v>85</v>
      </c>
      <c r="J339" s="68" t="str">
        <f>IF(Таблица1[[#This Row],[Примерная вместимость в бокс]]="","",IFERROR(IF(Таблица1[[#This Row],[Заказ, шт]]="","",L339/I339),0))</f>
        <v/>
      </c>
      <c r="K339" s="94">
        <v>5.9276999999999997</v>
      </c>
      <c r="L339" s="69"/>
      <c r="M339" s="92">
        <f>Таблица1[[#This Row],[Заказ, шт]]*Таблица1[[#This Row],[Цена , €]]</f>
        <v>0</v>
      </c>
      <c r="N339" s="90" t="str">
        <f>IF(Таблица1[[#This Row],[Заказ, шт]]="","",Таблица1[[#This Row],[Цена , €]]*$O$13*$M$8)</f>
        <v/>
      </c>
      <c r="O339" s="40"/>
    </row>
    <row r="340" spans="1:15">
      <c r="A340" s="37"/>
      <c r="B340" s="66" t="s">
        <v>559</v>
      </c>
      <c r="C340" s="67" t="s">
        <v>1321</v>
      </c>
      <c r="D340" s="66" t="s">
        <v>204</v>
      </c>
      <c r="E340" s="68">
        <v>1</v>
      </c>
      <c r="F340" s="68" t="s">
        <v>935</v>
      </c>
      <c r="G340" s="77"/>
      <c r="H340" s="77" t="str">
        <f>IF(Таблица1[[#This Row],[Вес/шт]]*Таблица1[[#This Row],[Заказ, шт]]=0,"",Таблица1[[#This Row],[Вес/шт]]*Таблица1[[#This Row],[Заказ, шт]])</f>
        <v/>
      </c>
      <c r="I340" s="78"/>
      <c r="J340" s="68" t="str">
        <f>IF(Таблица1[[#This Row],[Примерная вместимость в бокс]]="","",IFERROR(IF(Таблица1[[#This Row],[Заказ, шт]]="","",L340/I340),0))</f>
        <v/>
      </c>
      <c r="K340" s="94">
        <v>27.759</v>
      </c>
      <c r="L340" s="69"/>
      <c r="M340" s="92">
        <f>Таблица1[[#This Row],[Заказ, шт]]*Таблица1[[#This Row],[Цена , €]]</f>
        <v>0</v>
      </c>
      <c r="N340" s="90" t="str">
        <f>IF(Таблица1[[#This Row],[Заказ, шт]]="","",Таблица1[[#This Row],[Цена , €]]*$O$13*$M$8)</f>
        <v/>
      </c>
      <c r="O340" s="40"/>
    </row>
    <row r="341" spans="1:15">
      <c r="A341" s="37"/>
      <c r="B341" s="66" t="s">
        <v>525</v>
      </c>
      <c r="C341" s="67" t="s">
        <v>1322</v>
      </c>
      <c r="D341" s="66" t="s">
        <v>94</v>
      </c>
      <c r="E341" s="68">
        <v>1</v>
      </c>
      <c r="F341" s="68" t="s">
        <v>926</v>
      </c>
      <c r="G341" s="77"/>
      <c r="H341" s="77" t="str">
        <f>IF(Таблица1[[#This Row],[Вес/шт]]*Таблица1[[#This Row],[Заказ, шт]]=0,"",Таблица1[[#This Row],[Вес/шт]]*Таблица1[[#This Row],[Заказ, шт]])</f>
        <v/>
      </c>
      <c r="I341" s="78">
        <v>85</v>
      </c>
      <c r="J341" s="68" t="str">
        <f>IF(Таблица1[[#This Row],[Примерная вместимость в бокс]]="","",IFERROR(IF(Таблица1[[#This Row],[Заказ, шт]]="","",L341/I341),0))</f>
        <v/>
      </c>
      <c r="K341" s="94">
        <v>5.9276999999999997</v>
      </c>
      <c r="L341" s="69"/>
      <c r="M341" s="92">
        <f>Таблица1[[#This Row],[Заказ, шт]]*Таблица1[[#This Row],[Цена , €]]</f>
        <v>0</v>
      </c>
      <c r="N341" s="90" t="str">
        <f>IF(Таблица1[[#This Row],[Заказ, шт]]="","",Таблица1[[#This Row],[Цена , €]]*$O$13*$M$8)</f>
        <v/>
      </c>
      <c r="O341" s="40"/>
    </row>
    <row r="342" spans="1:15">
      <c r="A342" s="37"/>
      <c r="B342" s="66" t="s">
        <v>526</v>
      </c>
      <c r="C342" s="67" t="s">
        <v>1323</v>
      </c>
      <c r="D342" s="66" t="s">
        <v>86</v>
      </c>
      <c r="E342" s="68">
        <v>10</v>
      </c>
      <c r="F342" s="68" t="s">
        <v>910</v>
      </c>
      <c r="G342" s="77"/>
      <c r="H342" s="77" t="str">
        <f>IF(Таблица1[[#This Row],[Вес/шт]]*Таблица1[[#This Row],[Заказ, шт]]=0,"",Таблица1[[#This Row],[Вес/шт]]*Таблица1[[#This Row],[Заказ, шт]])</f>
        <v/>
      </c>
      <c r="I342" s="78">
        <v>200</v>
      </c>
      <c r="J342" s="68" t="str">
        <f>IF(Таблица1[[#This Row],[Примерная вместимость в бокс]]="","",IFERROR(IF(Таблица1[[#This Row],[Заказ, шт]]="","",L342/I342),0))</f>
        <v/>
      </c>
      <c r="K342" s="94">
        <v>3.0072000000000001</v>
      </c>
      <c r="L342" s="69"/>
      <c r="M342" s="92">
        <f>Таблица1[[#This Row],[Заказ, шт]]*Таблица1[[#This Row],[Цена , €]]</f>
        <v>0</v>
      </c>
      <c r="N342" s="90" t="str">
        <f>IF(Таблица1[[#This Row],[Заказ, шт]]="","",Таблица1[[#This Row],[Цена , €]]*$O$13*$M$8)</f>
        <v/>
      </c>
      <c r="O342" s="40"/>
    </row>
    <row r="343" spans="1:15">
      <c r="A343" s="37"/>
      <c r="B343" s="66" t="s">
        <v>527</v>
      </c>
      <c r="C343" s="67" t="s">
        <v>1324</v>
      </c>
      <c r="D343" s="66" t="s">
        <v>94</v>
      </c>
      <c r="E343" s="68">
        <v>1</v>
      </c>
      <c r="F343" s="68" t="s">
        <v>909</v>
      </c>
      <c r="G343" s="77"/>
      <c r="H343" s="77" t="str">
        <f>IF(Таблица1[[#This Row],[Вес/шт]]*Таблица1[[#This Row],[Заказ, шт]]=0,"",Таблица1[[#This Row],[Вес/шт]]*Таблица1[[#This Row],[Заказ, шт]])</f>
        <v/>
      </c>
      <c r="I343" s="78">
        <v>85</v>
      </c>
      <c r="J343" s="68" t="str">
        <f>IF(Таблица1[[#This Row],[Примерная вместимость в бокс]]="","",IFERROR(IF(Таблица1[[#This Row],[Заказ, шт]]="","",L343/I343),0))</f>
        <v/>
      </c>
      <c r="K343" s="94">
        <v>5.9276999999999997</v>
      </c>
      <c r="L343" s="69"/>
      <c r="M343" s="92">
        <f>Таблица1[[#This Row],[Заказ, шт]]*Таблица1[[#This Row],[Цена , €]]</f>
        <v>0</v>
      </c>
      <c r="N343" s="90" t="str">
        <f>IF(Таблица1[[#This Row],[Заказ, шт]]="","",Таблица1[[#This Row],[Цена , €]]*$O$13*$M$8)</f>
        <v/>
      </c>
      <c r="O343" s="40"/>
    </row>
    <row r="344" spans="1:15">
      <c r="A344" s="37"/>
      <c r="B344" s="66" t="s">
        <v>528</v>
      </c>
      <c r="C344" s="67" t="s">
        <v>1325</v>
      </c>
      <c r="D344" s="66" t="s">
        <v>86</v>
      </c>
      <c r="E344" s="68">
        <v>10</v>
      </c>
      <c r="F344" s="68" t="s">
        <v>909</v>
      </c>
      <c r="G344" s="77"/>
      <c r="H344" s="77" t="str">
        <f>IF(Таблица1[[#This Row],[Вес/шт]]*Таблица1[[#This Row],[Заказ, шт]]=0,"",Таблица1[[#This Row],[Вес/шт]]*Таблица1[[#This Row],[Заказ, шт]])</f>
        <v/>
      </c>
      <c r="I344" s="78">
        <v>200</v>
      </c>
      <c r="J344" s="68" t="str">
        <f>IF(Таблица1[[#This Row],[Примерная вместимость в бокс]]="","",IFERROR(IF(Таблица1[[#This Row],[Заказ, шт]]="","",L344/I344),0))</f>
        <v/>
      </c>
      <c r="K344" s="94">
        <v>3.0072000000000001</v>
      </c>
      <c r="L344" s="69"/>
      <c r="M344" s="92">
        <f>Таблица1[[#This Row],[Заказ, шт]]*Таблица1[[#This Row],[Цена , €]]</f>
        <v>0</v>
      </c>
      <c r="N344" s="90" t="str">
        <f>IF(Таблица1[[#This Row],[Заказ, шт]]="","",Таблица1[[#This Row],[Цена , €]]*$O$13*$M$8)</f>
        <v/>
      </c>
      <c r="O344" s="40"/>
    </row>
    <row r="345" spans="1:15">
      <c r="A345" s="37"/>
      <c r="B345" s="66" t="s">
        <v>530</v>
      </c>
      <c r="C345" s="67" t="s">
        <v>1326</v>
      </c>
      <c r="D345" s="66" t="s">
        <v>98</v>
      </c>
      <c r="E345" s="68">
        <v>1</v>
      </c>
      <c r="F345" s="68" t="s">
        <v>894</v>
      </c>
      <c r="G345" s="77">
        <v>11</v>
      </c>
      <c r="H345" s="77" t="str">
        <f>IF(Таблица1[[#This Row],[Вес/шт]]*Таблица1[[#This Row],[Заказ, шт]]=0,"",Таблица1[[#This Row],[Вес/шт]]*Таблица1[[#This Row],[Заказ, шт]])</f>
        <v/>
      </c>
      <c r="I345" s="78"/>
      <c r="J345" s="68" t="str">
        <f>IF(Таблица1[[#This Row],[Примерная вместимость в бокс]]="","",IFERROR(IF(Таблица1[[#This Row],[Заказ, шт]]="","",L345/I345),0))</f>
        <v/>
      </c>
      <c r="K345" s="94">
        <v>9.2530000000000001</v>
      </c>
      <c r="L345" s="69"/>
      <c r="M345" s="92">
        <f>Таблица1[[#This Row],[Заказ, шт]]*Таблица1[[#This Row],[Цена , €]]</f>
        <v>0</v>
      </c>
      <c r="N345" s="90" t="str">
        <f>IF(Таблица1[[#This Row],[Заказ, шт]]="","",Таблица1[[#This Row],[Цена , €]]*$O$13*$M$8)</f>
        <v/>
      </c>
      <c r="O345" s="40"/>
    </row>
    <row r="346" spans="1:15">
      <c r="A346" s="37"/>
      <c r="B346" s="66" t="s">
        <v>529</v>
      </c>
      <c r="C346" s="67" t="s">
        <v>1327</v>
      </c>
      <c r="D346" s="66" t="s">
        <v>86</v>
      </c>
      <c r="E346" s="68">
        <v>10</v>
      </c>
      <c r="F346" s="68" t="s">
        <v>199</v>
      </c>
      <c r="G346" s="77"/>
      <c r="H346" s="77" t="str">
        <f>IF(Таблица1[[#This Row],[Вес/шт]]*Таблица1[[#This Row],[Заказ, шт]]=0,"",Таблица1[[#This Row],[Вес/шт]]*Таблица1[[#This Row],[Заказ, шт]])</f>
        <v/>
      </c>
      <c r="I346" s="78">
        <v>200</v>
      </c>
      <c r="J346" s="68" t="str">
        <f>IF(Таблица1[[#This Row],[Примерная вместимость в бокс]]="","",IFERROR(IF(Таблица1[[#This Row],[Заказ, шт]]="","",L346/I346),0))</f>
        <v/>
      </c>
      <c r="K346" s="94">
        <v>3.0072000000000001</v>
      </c>
      <c r="L346" s="69"/>
      <c r="M346" s="92">
        <f>Таблица1[[#This Row],[Заказ, шт]]*Таблица1[[#This Row],[Цена , €]]</f>
        <v>0</v>
      </c>
      <c r="N346" s="90" t="str">
        <f>IF(Таблица1[[#This Row],[Заказ, шт]]="","",Таблица1[[#This Row],[Цена , €]]*$O$13*$M$8)</f>
        <v/>
      </c>
      <c r="O346" s="40"/>
    </row>
    <row r="347" spans="1:15">
      <c r="A347" s="37"/>
      <c r="B347" s="66" t="s">
        <v>531</v>
      </c>
      <c r="C347" s="67" t="s">
        <v>1328</v>
      </c>
      <c r="D347" s="66" t="s">
        <v>98</v>
      </c>
      <c r="E347" s="68">
        <v>1</v>
      </c>
      <c r="F347" s="68" t="s">
        <v>894</v>
      </c>
      <c r="G347" s="77">
        <v>11</v>
      </c>
      <c r="H347" s="77" t="str">
        <f>IF(Таблица1[[#This Row],[Вес/шт]]*Таблица1[[#This Row],[Заказ, шт]]=0,"",Таблица1[[#This Row],[Вес/шт]]*Таблица1[[#This Row],[Заказ, шт]])</f>
        <v/>
      </c>
      <c r="I347" s="78"/>
      <c r="J347" s="68" t="str">
        <f>IF(Таблица1[[#This Row],[Примерная вместимость в бокс]]="","",IFERROR(IF(Таблица1[[#This Row],[Заказ, шт]]="","",L347/I347),0))</f>
        <v/>
      </c>
      <c r="K347" s="94">
        <v>9.2530000000000001</v>
      </c>
      <c r="L347" s="69"/>
      <c r="M347" s="92">
        <f>Таблица1[[#This Row],[Заказ, шт]]*Таблица1[[#This Row],[Цена , €]]</f>
        <v>0</v>
      </c>
      <c r="N347" s="90" t="str">
        <f>IF(Таблица1[[#This Row],[Заказ, шт]]="","",Таблица1[[#This Row],[Цена , €]]*$O$13*$M$8)</f>
        <v/>
      </c>
      <c r="O347" s="40"/>
    </row>
    <row r="348" spans="1:15">
      <c r="A348" s="37"/>
      <c r="B348" s="66" t="s">
        <v>533</v>
      </c>
      <c r="C348" s="67" t="s">
        <v>1329</v>
      </c>
      <c r="D348" s="66" t="s">
        <v>86</v>
      </c>
      <c r="E348" s="68">
        <v>10</v>
      </c>
      <c r="F348" s="68" t="s">
        <v>913</v>
      </c>
      <c r="G348" s="77"/>
      <c r="H348" s="77" t="str">
        <f>IF(Таблица1[[#This Row],[Вес/шт]]*Таблица1[[#This Row],[Заказ, шт]]=0,"",Таблица1[[#This Row],[Вес/шт]]*Таблица1[[#This Row],[Заказ, шт]])</f>
        <v/>
      </c>
      <c r="I348" s="78">
        <v>200</v>
      </c>
      <c r="J348" s="68" t="str">
        <f>IF(Таблица1[[#This Row],[Примерная вместимость в бокс]]="","",IFERROR(IF(Таблица1[[#This Row],[Заказ, шт]]="","",L348/I348),0))</f>
        <v/>
      </c>
      <c r="K348" s="94">
        <v>3.0072000000000001</v>
      </c>
      <c r="L348" s="69"/>
      <c r="M348" s="92">
        <f>Таблица1[[#This Row],[Заказ, шт]]*Таблица1[[#This Row],[Цена , €]]</f>
        <v>0</v>
      </c>
      <c r="N348" s="90" t="str">
        <f>IF(Таблица1[[#This Row],[Заказ, шт]]="","",Таблица1[[#This Row],[Цена , €]]*$O$13*$M$8)</f>
        <v/>
      </c>
      <c r="O348" s="40"/>
    </row>
    <row r="349" spans="1:15">
      <c r="A349" s="37"/>
      <c r="B349" s="66" t="s">
        <v>532</v>
      </c>
      <c r="C349" s="67" t="s">
        <v>1330</v>
      </c>
      <c r="D349" s="66" t="s">
        <v>94</v>
      </c>
      <c r="E349" s="68">
        <v>1</v>
      </c>
      <c r="F349" s="68" t="s">
        <v>927</v>
      </c>
      <c r="G349" s="77"/>
      <c r="H349" s="77" t="str">
        <f>IF(Таблица1[[#This Row],[Вес/шт]]*Таблица1[[#This Row],[Заказ, шт]]=0,"",Таблица1[[#This Row],[Вес/шт]]*Таблица1[[#This Row],[Заказ, шт]])</f>
        <v/>
      </c>
      <c r="I349" s="78">
        <v>85</v>
      </c>
      <c r="J349" s="68" t="str">
        <f>IF(Таблица1[[#This Row],[Примерная вместимость в бокс]]="","",IFERROR(IF(Таблица1[[#This Row],[Заказ, шт]]="","",L349/I349),0))</f>
        <v/>
      </c>
      <c r="K349" s="94">
        <v>5.9276999999999997</v>
      </c>
      <c r="L349" s="69"/>
      <c r="M349" s="92">
        <f>Таблица1[[#This Row],[Заказ, шт]]*Таблица1[[#This Row],[Цена , €]]</f>
        <v>0</v>
      </c>
      <c r="N349" s="90" t="str">
        <f>IF(Таблица1[[#This Row],[Заказ, шт]]="","",Таблица1[[#This Row],[Цена , €]]*$O$13*$M$8)</f>
        <v/>
      </c>
      <c r="O349" s="40"/>
    </row>
    <row r="350" spans="1:15">
      <c r="A350" s="37"/>
      <c r="B350" s="66" t="s">
        <v>534</v>
      </c>
      <c r="C350" s="67" t="s">
        <v>1331</v>
      </c>
      <c r="D350" s="66" t="s">
        <v>147</v>
      </c>
      <c r="E350" s="68">
        <v>1</v>
      </c>
      <c r="F350" s="68" t="s">
        <v>928</v>
      </c>
      <c r="G350" s="77">
        <v>9</v>
      </c>
      <c r="H350" s="77" t="str">
        <f>IF(Таблица1[[#This Row],[Вес/шт]]*Таблица1[[#This Row],[Заказ, шт]]=0,"",Таблица1[[#This Row],[Вес/шт]]*Таблица1[[#This Row],[Заказ, шт]])</f>
        <v/>
      </c>
      <c r="I350" s="78"/>
      <c r="J350" s="68" t="str">
        <f>IF(Таблица1[[#This Row],[Примерная вместимость в бокс]]="","",IFERROR(IF(Таблица1[[#This Row],[Заказ, шт]]="","",L350/I350),0))</f>
        <v/>
      </c>
      <c r="K350" s="94">
        <v>9.2530000000000001</v>
      </c>
      <c r="L350" s="69"/>
      <c r="M350" s="92">
        <f>Таблица1[[#This Row],[Заказ, шт]]*Таблица1[[#This Row],[Цена , €]]</f>
        <v>0</v>
      </c>
      <c r="N350" s="90" t="str">
        <f>IF(Таблица1[[#This Row],[Заказ, шт]]="","",Таблица1[[#This Row],[Цена , €]]*$O$13*$M$8)</f>
        <v/>
      </c>
      <c r="O350" s="40"/>
    </row>
    <row r="351" spans="1:15">
      <c r="A351" s="37"/>
      <c r="B351" s="66" t="s">
        <v>535</v>
      </c>
      <c r="C351" s="67" t="s">
        <v>1332</v>
      </c>
      <c r="D351" s="66" t="s">
        <v>98</v>
      </c>
      <c r="E351" s="68">
        <v>1</v>
      </c>
      <c r="F351" s="68" t="s">
        <v>929</v>
      </c>
      <c r="G351" s="77">
        <v>11</v>
      </c>
      <c r="H351" s="77" t="str">
        <f>IF(Таблица1[[#This Row],[Вес/шт]]*Таблица1[[#This Row],[Заказ, шт]]=0,"",Таблица1[[#This Row],[Вес/шт]]*Таблица1[[#This Row],[Заказ, шт]])</f>
        <v/>
      </c>
      <c r="I351" s="78"/>
      <c r="J351" s="68" t="str">
        <f>IF(Таблица1[[#This Row],[Примерная вместимость в бокс]]="","",IFERROR(IF(Таблица1[[#This Row],[Заказ, шт]]="","",L351/I351),0))</f>
        <v/>
      </c>
      <c r="K351" s="94">
        <v>9.2530000000000001</v>
      </c>
      <c r="L351" s="69"/>
      <c r="M351" s="92">
        <f>Таблица1[[#This Row],[Заказ, шт]]*Таблица1[[#This Row],[Цена , €]]</f>
        <v>0</v>
      </c>
      <c r="N351" s="90" t="str">
        <f>IF(Таблица1[[#This Row],[Заказ, шт]]="","",Таблица1[[#This Row],[Цена , €]]*$O$13*$M$8)</f>
        <v/>
      </c>
      <c r="O351" s="40"/>
    </row>
    <row r="352" spans="1:15">
      <c r="A352" s="37"/>
      <c r="B352" s="66" t="s">
        <v>536</v>
      </c>
      <c r="C352" s="67" t="s">
        <v>1333</v>
      </c>
      <c r="D352" s="66" t="s">
        <v>86</v>
      </c>
      <c r="E352" s="68">
        <v>10</v>
      </c>
      <c r="F352" s="68" t="s">
        <v>913</v>
      </c>
      <c r="G352" s="77"/>
      <c r="H352" s="77" t="str">
        <f>IF(Таблица1[[#This Row],[Вес/шт]]*Таблица1[[#This Row],[Заказ, шт]]=0,"",Таблица1[[#This Row],[Вес/шт]]*Таблица1[[#This Row],[Заказ, шт]])</f>
        <v/>
      </c>
      <c r="I352" s="78">
        <v>200</v>
      </c>
      <c r="J352" s="68" t="str">
        <f>IF(Таблица1[[#This Row],[Примерная вместимость в бокс]]="","",IFERROR(IF(Таблица1[[#This Row],[Заказ, шт]]="","",L352/I352),0))</f>
        <v/>
      </c>
      <c r="K352" s="94">
        <v>3.0072000000000001</v>
      </c>
      <c r="L352" s="69"/>
      <c r="M352" s="92">
        <f>Таблица1[[#This Row],[Заказ, шт]]*Таблица1[[#This Row],[Цена , €]]</f>
        <v>0</v>
      </c>
      <c r="N352" s="90" t="str">
        <f>IF(Таблица1[[#This Row],[Заказ, шт]]="","",Таблица1[[#This Row],[Цена , €]]*$O$13*$M$8)</f>
        <v/>
      </c>
      <c r="O352" s="40"/>
    </row>
    <row r="353" spans="1:15">
      <c r="A353" s="37"/>
      <c r="B353" s="66" t="s">
        <v>537</v>
      </c>
      <c r="C353" s="67" t="s">
        <v>1334</v>
      </c>
      <c r="D353" s="66" t="s">
        <v>86</v>
      </c>
      <c r="E353" s="68">
        <v>10</v>
      </c>
      <c r="F353" s="68" t="s">
        <v>201</v>
      </c>
      <c r="G353" s="77"/>
      <c r="H353" s="77" t="str">
        <f>IF(Таблица1[[#This Row],[Вес/шт]]*Таблица1[[#This Row],[Заказ, шт]]=0,"",Таблица1[[#This Row],[Вес/шт]]*Таблица1[[#This Row],[Заказ, шт]])</f>
        <v/>
      </c>
      <c r="I353" s="78">
        <v>200</v>
      </c>
      <c r="J353" s="68" t="str">
        <f>IF(Таблица1[[#This Row],[Примерная вместимость в бокс]]="","",IFERROR(IF(Таблица1[[#This Row],[Заказ, шт]]="","",L353/I353),0))</f>
        <v/>
      </c>
      <c r="K353" s="94">
        <v>3.0072000000000001</v>
      </c>
      <c r="L353" s="69"/>
      <c r="M353" s="92">
        <f>Таблица1[[#This Row],[Заказ, шт]]*Таблица1[[#This Row],[Цена , €]]</f>
        <v>0</v>
      </c>
      <c r="N353" s="90" t="str">
        <f>IF(Таблица1[[#This Row],[Заказ, шт]]="","",Таблица1[[#This Row],[Цена , €]]*$O$13*$M$8)</f>
        <v/>
      </c>
      <c r="O353" s="40"/>
    </row>
    <row r="354" spans="1:15">
      <c r="A354" s="37"/>
      <c r="B354" s="66" t="s">
        <v>538</v>
      </c>
      <c r="C354" s="67" t="s">
        <v>1335</v>
      </c>
      <c r="D354" s="66" t="s">
        <v>94</v>
      </c>
      <c r="E354" s="68">
        <v>1</v>
      </c>
      <c r="F354" s="68" t="s">
        <v>896</v>
      </c>
      <c r="G354" s="77"/>
      <c r="H354" s="77" t="str">
        <f>IF(Таблица1[[#This Row],[Вес/шт]]*Таблица1[[#This Row],[Заказ, шт]]=0,"",Таблица1[[#This Row],[Вес/шт]]*Таблица1[[#This Row],[Заказ, шт]])</f>
        <v/>
      </c>
      <c r="I354" s="78">
        <v>85</v>
      </c>
      <c r="J354" s="68" t="str">
        <f>IF(Таблица1[[#This Row],[Примерная вместимость в бокс]]="","",IFERROR(IF(Таблица1[[#This Row],[Заказ, шт]]="","",L354/I354),0))</f>
        <v/>
      </c>
      <c r="K354" s="94">
        <v>5.9276999999999997</v>
      </c>
      <c r="L354" s="69"/>
      <c r="M354" s="92">
        <f>Таблица1[[#This Row],[Заказ, шт]]*Таблица1[[#This Row],[Цена , €]]</f>
        <v>0</v>
      </c>
      <c r="N354" s="90" t="str">
        <f>IF(Таблица1[[#This Row],[Заказ, шт]]="","",Таблица1[[#This Row],[Цена , €]]*$O$13*$M$8)</f>
        <v/>
      </c>
      <c r="O354" s="40"/>
    </row>
    <row r="355" spans="1:15">
      <c r="A355" s="37"/>
      <c r="B355" s="66" t="s">
        <v>540</v>
      </c>
      <c r="C355" s="67" t="s">
        <v>1336</v>
      </c>
      <c r="D355" s="66" t="s">
        <v>98</v>
      </c>
      <c r="E355" s="68">
        <v>1</v>
      </c>
      <c r="F355" s="68" t="s">
        <v>931</v>
      </c>
      <c r="G355" s="77">
        <v>11</v>
      </c>
      <c r="H355" s="77" t="str">
        <f>IF(Таблица1[[#This Row],[Вес/шт]]*Таблица1[[#This Row],[Заказ, шт]]=0,"",Таблица1[[#This Row],[Вес/шт]]*Таблица1[[#This Row],[Заказ, шт]])</f>
        <v/>
      </c>
      <c r="I355" s="78"/>
      <c r="J355" s="68" t="str">
        <f>IF(Таблица1[[#This Row],[Примерная вместимость в бокс]]="","",IFERROR(IF(Таблица1[[#This Row],[Заказ, шт]]="","",L355/I355),0))</f>
        <v/>
      </c>
      <c r="K355" s="94">
        <v>9.2530000000000001</v>
      </c>
      <c r="L355" s="69"/>
      <c r="M355" s="92">
        <f>Таблица1[[#This Row],[Заказ, шт]]*Таблица1[[#This Row],[Цена , €]]</f>
        <v>0</v>
      </c>
      <c r="N355" s="90" t="str">
        <f>IF(Таблица1[[#This Row],[Заказ, шт]]="","",Таблица1[[#This Row],[Цена , €]]*$O$13*$M$8)</f>
        <v/>
      </c>
      <c r="O355" s="40"/>
    </row>
    <row r="356" spans="1:15">
      <c r="A356" s="37"/>
      <c r="B356" s="66" t="s">
        <v>539</v>
      </c>
      <c r="C356" s="67" t="s">
        <v>1337</v>
      </c>
      <c r="D356" s="66" t="s">
        <v>94</v>
      </c>
      <c r="E356" s="68">
        <v>1</v>
      </c>
      <c r="F356" s="68" t="s">
        <v>930</v>
      </c>
      <c r="G356" s="77"/>
      <c r="H356" s="77" t="str">
        <f>IF(Таблица1[[#This Row],[Вес/шт]]*Таблица1[[#This Row],[Заказ, шт]]=0,"",Таблица1[[#This Row],[Вес/шт]]*Таблица1[[#This Row],[Заказ, шт]])</f>
        <v/>
      </c>
      <c r="I356" s="78">
        <v>85</v>
      </c>
      <c r="J356" s="68" t="str">
        <f>IF(Таблица1[[#This Row],[Примерная вместимость в бокс]]="","",IFERROR(IF(Таблица1[[#This Row],[Заказ, шт]]="","",L356/I356),0))</f>
        <v/>
      </c>
      <c r="K356" s="94">
        <v>5.9276999999999997</v>
      </c>
      <c r="L356" s="69"/>
      <c r="M356" s="92">
        <f>Таблица1[[#This Row],[Заказ, шт]]*Таблица1[[#This Row],[Цена , €]]</f>
        <v>0</v>
      </c>
      <c r="N356" s="90" t="str">
        <f>IF(Таблица1[[#This Row],[Заказ, шт]]="","",Таблица1[[#This Row],[Цена , €]]*$O$13*$M$8)</f>
        <v/>
      </c>
      <c r="O356" s="40"/>
    </row>
    <row r="357" spans="1:15">
      <c r="A357" s="37"/>
      <c r="B357" s="66" t="s">
        <v>541</v>
      </c>
      <c r="C357" s="67" t="s">
        <v>1338</v>
      </c>
      <c r="D357" s="66" t="s">
        <v>147</v>
      </c>
      <c r="E357" s="68">
        <v>1</v>
      </c>
      <c r="F357" s="68" t="s">
        <v>928</v>
      </c>
      <c r="G357" s="77">
        <v>9</v>
      </c>
      <c r="H357" s="77" t="str">
        <f>IF(Таблица1[[#This Row],[Вес/шт]]*Таблица1[[#This Row],[Заказ, шт]]=0,"",Таблица1[[#This Row],[Вес/шт]]*Таблица1[[#This Row],[Заказ, шт]])</f>
        <v/>
      </c>
      <c r="I357" s="78"/>
      <c r="J357" s="68" t="str">
        <f>IF(Таблица1[[#This Row],[Примерная вместимость в бокс]]="","",IFERROR(IF(Таблица1[[#This Row],[Заказ, шт]]="","",L357/I357),0))</f>
        <v/>
      </c>
      <c r="K357" s="94">
        <v>9.2530000000000001</v>
      </c>
      <c r="L357" s="69"/>
      <c r="M357" s="92">
        <f>Таблица1[[#This Row],[Заказ, шт]]*Таблица1[[#This Row],[Цена , €]]</f>
        <v>0</v>
      </c>
      <c r="N357" s="90" t="str">
        <f>IF(Таблица1[[#This Row],[Заказ, шт]]="","",Таблица1[[#This Row],[Цена , €]]*$O$13*$M$8)</f>
        <v/>
      </c>
      <c r="O357" s="40"/>
    </row>
    <row r="358" spans="1:15">
      <c r="A358" s="37"/>
      <c r="B358" s="66" t="s">
        <v>543</v>
      </c>
      <c r="C358" s="67" t="s">
        <v>1339</v>
      </c>
      <c r="D358" s="66" t="s">
        <v>147</v>
      </c>
      <c r="E358" s="68">
        <v>1</v>
      </c>
      <c r="F358" s="68" t="s">
        <v>928</v>
      </c>
      <c r="G358" s="77">
        <v>9</v>
      </c>
      <c r="H358" s="77" t="str">
        <f>IF(Таблица1[[#This Row],[Вес/шт]]*Таблица1[[#This Row],[Заказ, шт]]=0,"",Таблица1[[#This Row],[Вес/шт]]*Таблица1[[#This Row],[Заказ, шт]])</f>
        <v/>
      </c>
      <c r="I358" s="78"/>
      <c r="J358" s="68" t="str">
        <f>IF(Таблица1[[#This Row],[Примерная вместимость в бокс]]="","",IFERROR(IF(Таблица1[[#This Row],[Заказ, шт]]="","",L358/I358),0))</f>
        <v/>
      </c>
      <c r="K358" s="94">
        <v>9.2530000000000001</v>
      </c>
      <c r="L358" s="69"/>
      <c r="M358" s="92">
        <f>Таблица1[[#This Row],[Заказ, шт]]*Таблица1[[#This Row],[Цена , €]]</f>
        <v>0</v>
      </c>
      <c r="N358" s="90" t="str">
        <f>IF(Таблица1[[#This Row],[Заказ, шт]]="","",Таблица1[[#This Row],[Цена , €]]*$O$13*$M$8)</f>
        <v/>
      </c>
      <c r="O358" s="40"/>
    </row>
    <row r="359" spans="1:15">
      <c r="A359" s="37"/>
      <c r="B359" s="66" t="s">
        <v>542</v>
      </c>
      <c r="C359" s="67" t="s">
        <v>1340</v>
      </c>
      <c r="D359" s="66" t="s">
        <v>154</v>
      </c>
      <c r="E359" s="68">
        <v>1</v>
      </c>
      <c r="F359" s="68" t="s">
        <v>929</v>
      </c>
      <c r="G359" s="77"/>
      <c r="H359" s="77" t="str">
        <f>IF(Таблица1[[#This Row],[Вес/шт]]*Таблица1[[#This Row],[Заказ, шт]]=0,"",Таблица1[[#This Row],[Вес/шт]]*Таблица1[[#This Row],[Заказ, шт]])</f>
        <v/>
      </c>
      <c r="I359" s="78"/>
      <c r="J359" s="68" t="str">
        <f>IF(Таблица1[[#This Row],[Примерная вместимость в бокс]]="","",IFERROR(IF(Таблица1[[#This Row],[Заказ, шт]]="","",L359/I359),0))</f>
        <v/>
      </c>
      <c r="K359" s="94">
        <v>13.8795</v>
      </c>
      <c r="L359" s="69"/>
      <c r="M359" s="92">
        <f>Таблица1[[#This Row],[Заказ, шт]]*Таблица1[[#This Row],[Цена , €]]</f>
        <v>0</v>
      </c>
      <c r="N359" s="90" t="str">
        <f>IF(Таблица1[[#This Row],[Заказ, шт]]="","",Таблица1[[#This Row],[Цена , €]]*$O$13*$M$8)</f>
        <v/>
      </c>
      <c r="O359" s="40"/>
    </row>
    <row r="360" spans="1:15">
      <c r="A360" s="37"/>
      <c r="B360" s="66" t="s">
        <v>544</v>
      </c>
      <c r="C360" s="67" t="s">
        <v>1341</v>
      </c>
      <c r="D360" s="66" t="s">
        <v>94</v>
      </c>
      <c r="E360" s="68">
        <v>1</v>
      </c>
      <c r="F360" s="68" t="s">
        <v>896</v>
      </c>
      <c r="G360" s="77"/>
      <c r="H360" s="77" t="str">
        <f>IF(Таблица1[[#This Row],[Вес/шт]]*Таблица1[[#This Row],[Заказ, шт]]=0,"",Таблица1[[#This Row],[Вес/шт]]*Таблица1[[#This Row],[Заказ, шт]])</f>
        <v/>
      </c>
      <c r="I360" s="78">
        <v>85</v>
      </c>
      <c r="J360" s="68" t="str">
        <f>IF(Таблица1[[#This Row],[Примерная вместимость в бокс]]="","",IFERROR(IF(Таблица1[[#This Row],[Заказ, шт]]="","",L360/I360),0))</f>
        <v/>
      </c>
      <c r="K360" s="94">
        <v>5.9276999999999997</v>
      </c>
      <c r="L360" s="69"/>
      <c r="M360" s="92">
        <f>Таблица1[[#This Row],[Заказ, шт]]*Таблица1[[#This Row],[Цена , €]]</f>
        <v>0</v>
      </c>
      <c r="N360" s="90" t="str">
        <f>IF(Таблица1[[#This Row],[Заказ, шт]]="","",Таблица1[[#This Row],[Цена , €]]*$O$13*$M$8)</f>
        <v/>
      </c>
      <c r="O360" s="40"/>
    </row>
    <row r="361" spans="1:15">
      <c r="A361" s="37"/>
      <c r="B361" s="66" t="s">
        <v>545</v>
      </c>
      <c r="C361" s="67" t="s">
        <v>1342</v>
      </c>
      <c r="D361" s="66" t="s">
        <v>86</v>
      </c>
      <c r="E361" s="68">
        <v>10</v>
      </c>
      <c r="F361" s="68" t="s">
        <v>894</v>
      </c>
      <c r="G361" s="77"/>
      <c r="H361" s="77" t="str">
        <f>IF(Таблица1[[#This Row],[Вес/шт]]*Таблица1[[#This Row],[Заказ, шт]]=0,"",Таблица1[[#This Row],[Вес/шт]]*Таблица1[[#This Row],[Заказ, шт]])</f>
        <v/>
      </c>
      <c r="I361" s="78">
        <v>200</v>
      </c>
      <c r="J361" s="68" t="str">
        <f>IF(Таблица1[[#This Row],[Примерная вместимость в бокс]]="","",IFERROR(IF(Таблица1[[#This Row],[Заказ, шт]]="","",L361/I361),0))</f>
        <v/>
      </c>
      <c r="K361" s="94">
        <v>3.0072000000000001</v>
      </c>
      <c r="L361" s="69"/>
      <c r="M361" s="92">
        <f>Таблица1[[#This Row],[Заказ, шт]]*Таблица1[[#This Row],[Цена , €]]</f>
        <v>0</v>
      </c>
      <c r="N361" s="90" t="str">
        <f>IF(Таблица1[[#This Row],[Заказ, шт]]="","",Таблица1[[#This Row],[Цена , €]]*$O$13*$M$8)</f>
        <v/>
      </c>
      <c r="O361" s="40"/>
    </row>
    <row r="362" spans="1:15">
      <c r="A362" s="37"/>
      <c r="B362" s="66" t="s">
        <v>232</v>
      </c>
      <c r="C362" s="67" t="s">
        <v>1343</v>
      </c>
      <c r="D362" s="66" t="s">
        <v>86</v>
      </c>
      <c r="E362" s="68">
        <v>10</v>
      </c>
      <c r="F362" s="68" t="s">
        <v>894</v>
      </c>
      <c r="G362" s="77"/>
      <c r="H362" s="77" t="str">
        <f>IF(Таблица1[[#This Row],[Вес/шт]]*Таблица1[[#This Row],[Заказ, шт]]=0,"",Таблица1[[#This Row],[Вес/шт]]*Таблица1[[#This Row],[Заказ, шт]])</f>
        <v/>
      </c>
      <c r="I362" s="78">
        <v>200</v>
      </c>
      <c r="J362" s="68" t="str">
        <f>IF(Таблица1[[#This Row],[Примерная вместимость в бокс]]="","",IFERROR(IF(Таблица1[[#This Row],[Заказ, шт]]="","",L362/I362),0))</f>
        <v/>
      </c>
      <c r="K362" s="94">
        <v>3.0072000000000001</v>
      </c>
      <c r="L362" s="69"/>
      <c r="M362" s="92">
        <f>Таблица1[[#This Row],[Заказ, шт]]*Таблица1[[#This Row],[Цена , €]]</f>
        <v>0</v>
      </c>
      <c r="N362" s="90" t="str">
        <f>IF(Таблица1[[#This Row],[Заказ, шт]]="","",Таблица1[[#This Row],[Цена , €]]*$O$13*$M$8)</f>
        <v/>
      </c>
      <c r="O362" s="40"/>
    </row>
    <row r="363" spans="1:15">
      <c r="A363" s="37"/>
      <c r="B363" s="66" t="s">
        <v>546</v>
      </c>
      <c r="C363" s="67" t="s">
        <v>1344</v>
      </c>
      <c r="D363" s="66" t="s">
        <v>86</v>
      </c>
      <c r="E363" s="68">
        <v>10</v>
      </c>
      <c r="F363" s="68" t="s">
        <v>894</v>
      </c>
      <c r="G363" s="77"/>
      <c r="H363" s="77" t="str">
        <f>IF(Таблица1[[#This Row],[Вес/шт]]*Таблица1[[#This Row],[Заказ, шт]]=0,"",Таблица1[[#This Row],[Вес/шт]]*Таблица1[[#This Row],[Заказ, шт]])</f>
        <v/>
      </c>
      <c r="I363" s="78">
        <v>200</v>
      </c>
      <c r="J363" s="68" t="str">
        <f>IF(Таблица1[[#This Row],[Примерная вместимость в бокс]]="","",IFERROR(IF(Таблица1[[#This Row],[Заказ, шт]]="","",L363/I363),0))</f>
        <v/>
      </c>
      <c r="K363" s="94">
        <v>3.0072000000000001</v>
      </c>
      <c r="L363" s="69"/>
      <c r="M363" s="92">
        <f>Таблица1[[#This Row],[Заказ, шт]]*Таблица1[[#This Row],[Цена , €]]</f>
        <v>0</v>
      </c>
      <c r="N363" s="90" t="str">
        <f>IF(Таблица1[[#This Row],[Заказ, шт]]="","",Таблица1[[#This Row],[Цена , €]]*$O$13*$M$8)</f>
        <v/>
      </c>
      <c r="O363" s="40"/>
    </row>
    <row r="364" spans="1:15">
      <c r="A364" s="37"/>
      <c r="B364" s="66" t="s">
        <v>548</v>
      </c>
      <c r="C364" s="67" t="s">
        <v>1345</v>
      </c>
      <c r="D364" s="66" t="s">
        <v>86</v>
      </c>
      <c r="E364" s="68">
        <v>10</v>
      </c>
      <c r="F364" s="68" t="s">
        <v>894</v>
      </c>
      <c r="G364" s="77"/>
      <c r="H364" s="77" t="str">
        <f>IF(Таблица1[[#This Row],[Вес/шт]]*Таблица1[[#This Row],[Заказ, шт]]=0,"",Таблица1[[#This Row],[Вес/шт]]*Таблица1[[#This Row],[Заказ, шт]])</f>
        <v/>
      </c>
      <c r="I364" s="78">
        <v>200</v>
      </c>
      <c r="J364" s="68" t="str">
        <f>IF(Таблица1[[#This Row],[Примерная вместимость в бокс]]="","",IFERROR(IF(Таблица1[[#This Row],[Заказ, шт]]="","",L364/I364),0))</f>
        <v/>
      </c>
      <c r="K364" s="94">
        <v>3.0072000000000001</v>
      </c>
      <c r="L364" s="69"/>
      <c r="M364" s="92">
        <f>Таблица1[[#This Row],[Заказ, шт]]*Таблица1[[#This Row],[Цена , €]]</f>
        <v>0</v>
      </c>
      <c r="N364" s="90" t="str">
        <f>IF(Таблица1[[#This Row],[Заказ, шт]]="","",Таблица1[[#This Row],[Цена , €]]*$O$13*$M$8)</f>
        <v/>
      </c>
      <c r="O364" s="40"/>
    </row>
    <row r="365" spans="1:15">
      <c r="A365" s="37"/>
      <c r="B365" s="66" t="s">
        <v>547</v>
      </c>
      <c r="C365" s="67" t="s">
        <v>1346</v>
      </c>
      <c r="D365" s="66" t="s">
        <v>94</v>
      </c>
      <c r="E365" s="68">
        <v>1</v>
      </c>
      <c r="F365" s="68" t="s">
        <v>932</v>
      </c>
      <c r="G365" s="77"/>
      <c r="H365" s="77" t="str">
        <f>IF(Таблица1[[#This Row],[Вес/шт]]*Таблица1[[#This Row],[Заказ, шт]]=0,"",Таблица1[[#This Row],[Вес/шт]]*Таблица1[[#This Row],[Заказ, шт]])</f>
        <v/>
      </c>
      <c r="I365" s="78">
        <v>85</v>
      </c>
      <c r="J365" s="68" t="str">
        <f>IF(Таблица1[[#This Row],[Примерная вместимость в бокс]]="","",IFERROR(IF(Таблица1[[#This Row],[Заказ, шт]]="","",L365/I365),0))</f>
        <v/>
      </c>
      <c r="K365" s="94">
        <v>5.9276999999999997</v>
      </c>
      <c r="L365" s="69"/>
      <c r="M365" s="92">
        <f>Таблица1[[#This Row],[Заказ, шт]]*Таблица1[[#This Row],[Цена , €]]</f>
        <v>0</v>
      </c>
      <c r="N365" s="90" t="str">
        <f>IF(Таблица1[[#This Row],[Заказ, шт]]="","",Таблица1[[#This Row],[Цена , €]]*$O$13*$M$8)</f>
        <v/>
      </c>
      <c r="O365" s="40"/>
    </row>
    <row r="366" spans="1:15">
      <c r="B366" s="66" t="s">
        <v>549</v>
      </c>
      <c r="C366" s="67" t="s">
        <v>1347</v>
      </c>
      <c r="D366" s="66" t="s">
        <v>147</v>
      </c>
      <c r="E366" s="68">
        <v>1</v>
      </c>
      <c r="F366" s="68" t="s">
        <v>928</v>
      </c>
      <c r="G366" s="77">
        <v>9</v>
      </c>
      <c r="H366" s="77" t="str">
        <f>IF(Таблица1[[#This Row],[Вес/шт]]*Таблица1[[#This Row],[Заказ, шт]]=0,"",Таблица1[[#This Row],[Вес/шт]]*Таблица1[[#This Row],[Заказ, шт]])</f>
        <v/>
      </c>
      <c r="I366" s="78"/>
      <c r="J366" s="68" t="str">
        <f>IF(Таблица1[[#This Row],[Примерная вместимость в бокс]]="","",IFERROR(IF(Таблица1[[#This Row],[Заказ, шт]]="","",L366/I366),0))</f>
        <v/>
      </c>
      <c r="K366" s="94">
        <v>9.2530000000000001</v>
      </c>
      <c r="L366" s="69"/>
      <c r="M366" s="92">
        <f>Таблица1[[#This Row],[Заказ, шт]]*Таблица1[[#This Row],[Цена , €]]</f>
        <v>0</v>
      </c>
      <c r="N366" s="90" t="str">
        <f>IF(Таблица1[[#This Row],[Заказ, шт]]="","",Таблица1[[#This Row],[Цена , €]]*$O$13*$M$8)</f>
        <v/>
      </c>
      <c r="O366" s="40"/>
    </row>
    <row r="367" spans="1:15">
      <c r="A367" s="37"/>
      <c r="B367" s="66" t="s">
        <v>550</v>
      </c>
      <c r="C367" s="67" t="s">
        <v>1348</v>
      </c>
      <c r="D367" s="66" t="s">
        <v>86</v>
      </c>
      <c r="E367" s="68">
        <v>10</v>
      </c>
      <c r="F367" s="68" t="s">
        <v>894</v>
      </c>
      <c r="G367" s="77"/>
      <c r="H367" s="77" t="str">
        <f>IF(Таблица1[[#This Row],[Вес/шт]]*Таблица1[[#This Row],[Заказ, шт]]=0,"",Таблица1[[#This Row],[Вес/шт]]*Таблица1[[#This Row],[Заказ, шт]])</f>
        <v/>
      </c>
      <c r="I367" s="78">
        <v>200</v>
      </c>
      <c r="J367" s="68" t="str">
        <f>IF(Таблица1[[#This Row],[Примерная вместимость в бокс]]="","",IFERROR(IF(Таблица1[[#This Row],[Заказ, шт]]="","",L367/I367),0))</f>
        <v/>
      </c>
      <c r="K367" s="94">
        <v>3.0072000000000001</v>
      </c>
      <c r="L367" s="69"/>
      <c r="M367" s="92">
        <f>Таблица1[[#This Row],[Заказ, шт]]*Таблица1[[#This Row],[Цена , €]]</f>
        <v>0</v>
      </c>
      <c r="N367" s="90" t="str">
        <f>IF(Таблица1[[#This Row],[Заказ, шт]]="","",Таблица1[[#This Row],[Цена , €]]*$O$13*$M$8)</f>
        <v/>
      </c>
      <c r="O367" s="40"/>
    </row>
    <row r="368" spans="1:15">
      <c r="A368" s="37"/>
      <c r="B368" s="72" t="s">
        <v>993</v>
      </c>
      <c r="C368" s="67" t="s">
        <v>1349</v>
      </c>
      <c r="D368" s="66" t="s">
        <v>86</v>
      </c>
      <c r="E368" s="68">
        <v>10</v>
      </c>
      <c r="F368" s="68" t="s">
        <v>894</v>
      </c>
      <c r="G368" s="77"/>
      <c r="H368" s="77" t="str">
        <f>IF(Таблица1[[#This Row],[Вес/шт]]*Таблица1[[#This Row],[Заказ, шт]]=0,"",Таблица1[[#This Row],[Вес/шт]]*Таблица1[[#This Row],[Заказ, шт]])</f>
        <v/>
      </c>
      <c r="I368" s="78">
        <v>200</v>
      </c>
      <c r="J368" s="68" t="str">
        <f>IF(Таблица1[[#This Row],[Примерная вместимость в бокс]]="","",IFERROR(IF(Таблица1[[#This Row],[Заказ, шт]]="","",L368/I368),0))</f>
        <v/>
      </c>
      <c r="K368" s="94">
        <v>3.0072000000000001</v>
      </c>
      <c r="L368" s="69"/>
      <c r="M368" s="92">
        <f>Таблица1[[#This Row],[Заказ, шт]]*Таблица1[[#This Row],[Цена , €]]</f>
        <v>0</v>
      </c>
      <c r="N368" s="90" t="str">
        <f>IF(Таблица1[[#This Row],[Заказ, шт]]="","",Таблица1[[#This Row],[Цена , €]]*$O$13*$M$8)</f>
        <v/>
      </c>
      <c r="O368" s="40"/>
    </row>
    <row r="369" spans="1:15">
      <c r="A369" s="37"/>
      <c r="B369" s="66" t="s">
        <v>551</v>
      </c>
      <c r="C369" s="67" t="s">
        <v>1350</v>
      </c>
      <c r="D369" s="66" t="s">
        <v>154</v>
      </c>
      <c r="E369" s="68">
        <v>1</v>
      </c>
      <c r="F369" s="68" t="s">
        <v>933</v>
      </c>
      <c r="G369" s="77"/>
      <c r="H369" s="77" t="str">
        <f>IF(Таблица1[[#This Row],[Вес/шт]]*Таблица1[[#This Row],[Заказ, шт]]=0,"",Таблица1[[#This Row],[Вес/шт]]*Таблица1[[#This Row],[Заказ, шт]])</f>
        <v/>
      </c>
      <c r="I369" s="78"/>
      <c r="J369" s="68" t="str">
        <f>IF(Таблица1[[#This Row],[Примерная вместимость в бокс]]="","",IFERROR(IF(Таблица1[[#This Row],[Заказ, шт]]="","",L369/I369),0))</f>
        <v/>
      </c>
      <c r="K369" s="94">
        <v>13.8795</v>
      </c>
      <c r="L369" s="69"/>
      <c r="M369" s="92">
        <f>Таблица1[[#This Row],[Заказ, шт]]*Таблица1[[#This Row],[Цена , €]]</f>
        <v>0</v>
      </c>
      <c r="N369" s="90" t="str">
        <f>IF(Таблица1[[#This Row],[Заказ, шт]]="","",Таблица1[[#This Row],[Цена , €]]*$O$13*$M$8)</f>
        <v/>
      </c>
      <c r="O369" s="40"/>
    </row>
    <row r="370" spans="1:15">
      <c r="A370" s="37"/>
      <c r="B370" s="66" t="s">
        <v>281</v>
      </c>
      <c r="C370" s="67" t="s">
        <v>1351</v>
      </c>
      <c r="D370" s="66" t="s">
        <v>94</v>
      </c>
      <c r="E370" s="68">
        <v>1</v>
      </c>
      <c r="F370" s="68" t="s">
        <v>909</v>
      </c>
      <c r="G370" s="77"/>
      <c r="H370" s="77" t="str">
        <f>IF(Таблица1[[#This Row],[Вес/шт]]*Таблица1[[#This Row],[Заказ, шт]]=0,"",Таблица1[[#This Row],[Вес/шт]]*Таблица1[[#This Row],[Заказ, шт]])</f>
        <v/>
      </c>
      <c r="I370" s="78">
        <v>85</v>
      </c>
      <c r="J370" s="68" t="str">
        <f>IF(Таблица1[[#This Row],[Примерная вместимость в бокс]]="","",IFERROR(IF(Таблица1[[#This Row],[Заказ, шт]]="","",L370/I370),0))</f>
        <v/>
      </c>
      <c r="K370" s="94">
        <v>5.9276999999999997</v>
      </c>
      <c r="L370" s="69"/>
      <c r="M370" s="92">
        <f>Таблица1[[#This Row],[Заказ, шт]]*Таблица1[[#This Row],[Цена , €]]</f>
        <v>0</v>
      </c>
      <c r="N370" s="90" t="str">
        <f>IF(Таблица1[[#This Row],[Заказ, шт]]="","",Таблица1[[#This Row],[Цена , €]]*$O$13*$M$8)</f>
        <v/>
      </c>
      <c r="O370" s="40"/>
    </row>
    <row r="371" spans="1:15">
      <c r="A371" s="37"/>
      <c r="B371" s="66" t="s">
        <v>552</v>
      </c>
      <c r="C371" s="67" t="s">
        <v>1352</v>
      </c>
      <c r="D371" s="66" t="s">
        <v>204</v>
      </c>
      <c r="E371" s="68">
        <v>1</v>
      </c>
      <c r="F371" s="68" t="s">
        <v>934</v>
      </c>
      <c r="G371" s="77"/>
      <c r="H371" s="77" t="str">
        <f>IF(Таблица1[[#This Row],[Вес/шт]]*Таблица1[[#This Row],[Заказ, шт]]=0,"",Таблица1[[#This Row],[Вес/шт]]*Таблица1[[#This Row],[Заказ, шт]])</f>
        <v/>
      </c>
      <c r="I371" s="78"/>
      <c r="J371" s="68" t="str">
        <f>IF(Таблица1[[#This Row],[Примерная вместимость в бокс]]="","",IFERROR(IF(Таблица1[[#This Row],[Заказ, шт]]="","",L371/I371),0))</f>
        <v/>
      </c>
      <c r="K371" s="94">
        <v>27.759</v>
      </c>
      <c r="L371" s="69"/>
      <c r="M371" s="92">
        <f>Таблица1[[#This Row],[Заказ, шт]]*Таблица1[[#This Row],[Цена , €]]</f>
        <v>0</v>
      </c>
      <c r="N371" s="90" t="str">
        <f>IF(Таблица1[[#This Row],[Заказ, шт]]="","",Таблица1[[#This Row],[Цена , €]]*$O$13*$M$8)</f>
        <v/>
      </c>
      <c r="O371" s="40"/>
    </row>
    <row r="372" spans="1:15">
      <c r="A372" s="37"/>
      <c r="B372" s="66" t="s">
        <v>553</v>
      </c>
      <c r="C372" s="67" t="s">
        <v>1353</v>
      </c>
      <c r="D372" s="66" t="s">
        <v>86</v>
      </c>
      <c r="E372" s="68">
        <v>10</v>
      </c>
      <c r="F372" s="68" t="s">
        <v>909</v>
      </c>
      <c r="G372" s="77"/>
      <c r="H372" s="77" t="str">
        <f>IF(Таблица1[[#This Row],[Вес/шт]]*Таблица1[[#This Row],[Заказ, шт]]=0,"",Таблица1[[#This Row],[Вес/шт]]*Таблица1[[#This Row],[Заказ, шт]])</f>
        <v/>
      </c>
      <c r="I372" s="78">
        <v>200</v>
      </c>
      <c r="J372" s="68" t="str">
        <f>IF(Таблица1[[#This Row],[Примерная вместимость в бокс]]="","",IFERROR(IF(Таблица1[[#This Row],[Заказ, шт]]="","",L372/I372),0))</f>
        <v/>
      </c>
      <c r="K372" s="94">
        <v>3.0072000000000001</v>
      </c>
      <c r="L372" s="69"/>
      <c r="M372" s="92">
        <f>Таблица1[[#This Row],[Заказ, шт]]*Таблица1[[#This Row],[Цена , €]]</f>
        <v>0</v>
      </c>
      <c r="N372" s="90" t="str">
        <f>IF(Таблица1[[#This Row],[Заказ, шт]]="","",Таблица1[[#This Row],[Цена , €]]*$O$13*$M$8)</f>
        <v/>
      </c>
      <c r="O372" s="40"/>
    </row>
    <row r="373" spans="1:15">
      <c r="A373" s="37"/>
      <c r="B373" s="66" t="s">
        <v>554</v>
      </c>
      <c r="C373" s="67" t="s">
        <v>1354</v>
      </c>
      <c r="D373" s="66" t="s">
        <v>86</v>
      </c>
      <c r="E373" s="68">
        <v>10</v>
      </c>
      <c r="F373" s="68" t="s">
        <v>199</v>
      </c>
      <c r="G373" s="77"/>
      <c r="H373" s="77" t="str">
        <f>IF(Таблица1[[#This Row],[Вес/шт]]*Таблица1[[#This Row],[Заказ, шт]]=0,"",Таблица1[[#This Row],[Вес/шт]]*Таблица1[[#This Row],[Заказ, шт]])</f>
        <v/>
      </c>
      <c r="I373" s="78">
        <v>200</v>
      </c>
      <c r="J373" s="68" t="str">
        <f>IF(Таблица1[[#This Row],[Примерная вместимость в бокс]]="","",IFERROR(IF(Таблица1[[#This Row],[Заказ, шт]]="","",L373/I373),0))</f>
        <v/>
      </c>
      <c r="K373" s="94">
        <v>3.0072000000000001</v>
      </c>
      <c r="L373" s="69"/>
      <c r="M373" s="92">
        <f>Таблица1[[#This Row],[Заказ, шт]]*Таблица1[[#This Row],[Цена , €]]</f>
        <v>0</v>
      </c>
      <c r="N373" s="90" t="str">
        <f>IF(Таблица1[[#This Row],[Заказ, шт]]="","",Таблица1[[#This Row],[Цена , €]]*$O$13*$M$8)</f>
        <v/>
      </c>
      <c r="O373" s="40"/>
    </row>
    <row r="374" spans="1:15">
      <c r="A374" s="37"/>
      <c r="B374" s="66" t="s">
        <v>555</v>
      </c>
      <c r="C374" s="67" t="s">
        <v>1355</v>
      </c>
      <c r="D374" s="66" t="s">
        <v>147</v>
      </c>
      <c r="E374" s="68">
        <v>1</v>
      </c>
      <c r="F374" s="68" t="s">
        <v>928</v>
      </c>
      <c r="G374" s="77">
        <v>9</v>
      </c>
      <c r="H374" s="77" t="str">
        <f>IF(Таблица1[[#This Row],[Вес/шт]]*Таблица1[[#This Row],[Заказ, шт]]=0,"",Таблица1[[#This Row],[Вес/шт]]*Таблица1[[#This Row],[Заказ, шт]])</f>
        <v/>
      </c>
      <c r="I374" s="78"/>
      <c r="J374" s="68" t="str">
        <f>IF(Таблица1[[#This Row],[Примерная вместимость в бокс]]="","",IFERROR(IF(Таблица1[[#This Row],[Заказ, шт]]="","",L374/I374),0))</f>
        <v/>
      </c>
      <c r="K374" s="94">
        <v>9.2530000000000001</v>
      </c>
      <c r="L374" s="69"/>
      <c r="M374" s="92">
        <f>Таблица1[[#This Row],[Заказ, шт]]*Таблица1[[#This Row],[Цена , €]]</f>
        <v>0</v>
      </c>
      <c r="N374" s="90" t="str">
        <f>IF(Таблица1[[#This Row],[Заказ, шт]]="","",Таблица1[[#This Row],[Цена , €]]*$O$13*$M$8)</f>
        <v/>
      </c>
      <c r="O374" s="40"/>
    </row>
    <row r="375" spans="1:15">
      <c r="A375" s="37"/>
      <c r="B375" s="66" t="s">
        <v>556</v>
      </c>
      <c r="C375" s="67" t="s">
        <v>1356</v>
      </c>
      <c r="D375" s="66" t="s">
        <v>86</v>
      </c>
      <c r="E375" s="68">
        <v>10</v>
      </c>
      <c r="F375" s="68" t="s">
        <v>199</v>
      </c>
      <c r="G375" s="77"/>
      <c r="H375" s="77" t="str">
        <f>IF(Таблица1[[#This Row],[Вес/шт]]*Таблица1[[#This Row],[Заказ, шт]]=0,"",Таблица1[[#This Row],[Вес/шт]]*Таблица1[[#This Row],[Заказ, шт]])</f>
        <v/>
      </c>
      <c r="I375" s="78">
        <v>200</v>
      </c>
      <c r="J375" s="68" t="str">
        <f>IF(Таблица1[[#This Row],[Примерная вместимость в бокс]]="","",IFERROR(IF(Таблица1[[#This Row],[Заказ, шт]]="","",L375/I375),0))</f>
        <v/>
      </c>
      <c r="K375" s="94">
        <v>3.0072000000000001</v>
      </c>
      <c r="L375" s="69"/>
      <c r="M375" s="92">
        <f>Таблица1[[#This Row],[Заказ, шт]]*Таблица1[[#This Row],[Цена , €]]</f>
        <v>0</v>
      </c>
      <c r="N375" s="90" t="str">
        <f>IF(Таблица1[[#This Row],[Заказ, шт]]="","",Таблица1[[#This Row],[Цена , €]]*$O$13*$M$8)</f>
        <v/>
      </c>
      <c r="O375" s="40"/>
    </row>
    <row r="376" spans="1:15">
      <c r="A376" s="37"/>
      <c r="B376" s="66" t="s">
        <v>142</v>
      </c>
      <c r="C376" s="67" t="s">
        <v>1357</v>
      </c>
      <c r="D376" s="66" t="s">
        <v>86</v>
      </c>
      <c r="E376" s="68">
        <v>10</v>
      </c>
      <c r="F376" s="68" t="s">
        <v>865</v>
      </c>
      <c r="G376" s="77"/>
      <c r="H376" s="77" t="str">
        <f>IF(Таблица1[[#This Row],[Вес/шт]]*Таблица1[[#This Row],[Заказ, шт]]=0,"",Таблица1[[#This Row],[Вес/шт]]*Таблица1[[#This Row],[Заказ, шт]])</f>
        <v/>
      </c>
      <c r="I376" s="78">
        <v>200</v>
      </c>
      <c r="J376" s="68" t="str">
        <f>IF(Таблица1[[#This Row],[Примерная вместимость в бокс]]="","",IFERROR(IF(Таблица1[[#This Row],[Заказ, шт]]="","",L376/I376),0))</f>
        <v/>
      </c>
      <c r="K376" s="94">
        <v>3.1806999999999999</v>
      </c>
      <c r="L376" s="69"/>
      <c r="M376" s="92">
        <f>Таблица1[[#This Row],[Заказ, шт]]*Таблица1[[#This Row],[Цена , €]]</f>
        <v>0</v>
      </c>
      <c r="N376" s="90" t="str">
        <f>IF(Таблица1[[#This Row],[Заказ, шт]]="","",Таблица1[[#This Row],[Цена , €]]*$O$13*$M$8)</f>
        <v/>
      </c>
      <c r="O376" s="40"/>
    </row>
    <row r="377" spans="1:15">
      <c r="A377" s="37"/>
      <c r="B377" s="66" t="s">
        <v>145</v>
      </c>
      <c r="C377" s="67" t="s">
        <v>1358</v>
      </c>
      <c r="D377" s="66" t="s">
        <v>98</v>
      </c>
      <c r="E377" s="68">
        <v>1</v>
      </c>
      <c r="F377" s="68" t="s">
        <v>865</v>
      </c>
      <c r="G377" s="77">
        <v>11</v>
      </c>
      <c r="H377" s="77" t="str">
        <f>IF(Таблица1[[#This Row],[Вес/шт]]*Таблица1[[#This Row],[Заказ, шт]]=0,"",Таблица1[[#This Row],[Вес/шт]]*Таблица1[[#This Row],[Заказ, шт]])</f>
        <v/>
      </c>
      <c r="I377" s="78"/>
      <c r="J377" s="68" t="str">
        <f>IF(Таблица1[[#This Row],[Примерная вместимость в бокс]]="","",IFERROR(IF(Таблица1[[#This Row],[Заказ, шт]]="","",L377/I377),0))</f>
        <v/>
      </c>
      <c r="K377" s="94">
        <v>13.3012</v>
      </c>
      <c r="L377" s="69"/>
      <c r="M377" s="92">
        <f>Таблица1[[#This Row],[Заказ, шт]]*Таблица1[[#This Row],[Цена , €]]</f>
        <v>0</v>
      </c>
      <c r="N377" s="90" t="str">
        <f>IF(Таблица1[[#This Row],[Заказ, шт]]="","",Таблица1[[#This Row],[Цена , €]]*$O$13*$M$8)</f>
        <v/>
      </c>
      <c r="O377" s="40"/>
    </row>
    <row r="378" spans="1:15" ht="13.5" customHeight="1">
      <c r="A378" s="37"/>
      <c r="B378" s="66" t="s">
        <v>143</v>
      </c>
      <c r="C378" s="67" t="s">
        <v>1359</v>
      </c>
      <c r="D378" s="66" t="s">
        <v>86</v>
      </c>
      <c r="E378" s="68">
        <v>10</v>
      </c>
      <c r="F378" s="68" t="s">
        <v>865</v>
      </c>
      <c r="G378" s="77"/>
      <c r="H378" s="77" t="str">
        <f>IF(Таблица1[[#This Row],[Вес/шт]]*Таблица1[[#This Row],[Заказ, шт]]=0,"",Таблица1[[#This Row],[Вес/шт]]*Таблица1[[#This Row],[Заказ, шт]])</f>
        <v/>
      </c>
      <c r="I378" s="78">
        <v>200</v>
      </c>
      <c r="J378" s="68" t="str">
        <f>IF(Таблица1[[#This Row],[Примерная вместимость в бокс]]="","",IFERROR(IF(Таблица1[[#This Row],[Заказ, шт]]="","",L378/I378),0))</f>
        <v/>
      </c>
      <c r="K378" s="94">
        <v>3.1806999999999999</v>
      </c>
      <c r="L378" s="69"/>
      <c r="M378" s="92">
        <f>Таблица1[[#This Row],[Заказ, шт]]*Таблица1[[#This Row],[Цена , €]]</f>
        <v>0</v>
      </c>
      <c r="N378" s="90" t="str">
        <f>IF(Таблица1[[#This Row],[Заказ, шт]]="","",Таблица1[[#This Row],[Цена , €]]*$O$13*$M$8)</f>
        <v/>
      </c>
      <c r="O378" s="40"/>
    </row>
    <row r="379" spans="1:15">
      <c r="A379" s="37"/>
      <c r="B379" s="66" t="s">
        <v>144</v>
      </c>
      <c r="C379" s="67" t="s">
        <v>1360</v>
      </c>
      <c r="D379" s="66" t="s">
        <v>94</v>
      </c>
      <c r="E379" s="68">
        <v>1</v>
      </c>
      <c r="F379" s="68" t="s">
        <v>865</v>
      </c>
      <c r="G379" s="77"/>
      <c r="H379" s="77" t="str">
        <f>IF(Таблица1[[#This Row],[Вес/шт]]*Таблица1[[#This Row],[Заказ, шт]]=0,"",Таблица1[[#This Row],[Вес/шт]]*Таблица1[[#This Row],[Заказ, шт]])</f>
        <v/>
      </c>
      <c r="I379" s="78">
        <v>85</v>
      </c>
      <c r="J379" s="68" t="str">
        <f>IF(Таблица1[[#This Row],[Примерная вместимость в бокс]]="","",IFERROR(IF(Таблица1[[#This Row],[Заказ, шт]]="","",L379/I379),0))</f>
        <v/>
      </c>
      <c r="K379" s="94">
        <v>5.7831000000000001</v>
      </c>
      <c r="L379" s="69"/>
      <c r="M379" s="92">
        <f>Таблица1[[#This Row],[Заказ, шт]]*Таблица1[[#This Row],[Цена , €]]</f>
        <v>0</v>
      </c>
      <c r="N379" s="90" t="str">
        <f>IF(Таблица1[[#This Row],[Заказ, шт]]="","",Таблица1[[#This Row],[Цена , €]]*$O$13*$M$8)</f>
        <v/>
      </c>
      <c r="O379" s="40"/>
    </row>
    <row r="380" spans="1:15">
      <c r="A380" s="37"/>
      <c r="B380" s="66" t="s">
        <v>248</v>
      </c>
      <c r="C380" s="67" t="s">
        <v>1361</v>
      </c>
      <c r="D380" s="66" t="s">
        <v>81</v>
      </c>
      <c r="E380" s="68">
        <v>50</v>
      </c>
      <c r="F380" s="68" t="s">
        <v>865</v>
      </c>
      <c r="G380" s="77"/>
      <c r="H380" s="77" t="str">
        <f>IF(Таблица1[[#This Row],[Вес/шт]]*Таблица1[[#This Row],[Заказ, шт]]=0,"",Таблица1[[#This Row],[Вес/шт]]*Таблица1[[#This Row],[Заказ, шт]])</f>
        <v/>
      </c>
      <c r="I380" s="78">
        <v>1000</v>
      </c>
      <c r="J380" s="68" t="str">
        <f>IF(Таблица1[[#This Row],[Примерная вместимость в бокс]]="","",IFERROR(IF(Таблица1[[#This Row],[Заказ, шт]]="","",L380/I380),0))</f>
        <v/>
      </c>
      <c r="K380" s="94">
        <v>1.012</v>
      </c>
      <c r="L380" s="69"/>
      <c r="M380" s="92">
        <f>Таблица1[[#This Row],[Заказ, шт]]*Таблица1[[#This Row],[Цена , €]]</f>
        <v>0</v>
      </c>
      <c r="N380" s="90" t="str">
        <f>IF(Таблица1[[#This Row],[Заказ, шт]]="","",Таблица1[[#This Row],[Цена , €]]*$O$13*$M$8)</f>
        <v/>
      </c>
      <c r="O380" s="40"/>
    </row>
    <row r="381" spans="1:15">
      <c r="A381" s="37"/>
      <c r="B381" s="66" t="s">
        <v>486</v>
      </c>
      <c r="C381" s="67" t="s">
        <v>1362</v>
      </c>
      <c r="D381" s="66" t="s">
        <v>86</v>
      </c>
      <c r="E381" s="68">
        <v>10</v>
      </c>
      <c r="F381" s="68" t="s">
        <v>865</v>
      </c>
      <c r="G381" s="77"/>
      <c r="H381" s="77" t="str">
        <f>IF(Таблица1[[#This Row],[Вес/шт]]*Таблица1[[#This Row],[Заказ, шт]]=0,"",Таблица1[[#This Row],[Вес/шт]]*Таблица1[[#This Row],[Заказ, шт]])</f>
        <v/>
      </c>
      <c r="I381" s="78">
        <v>200</v>
      </c>
      <c r="J381" s="68" t="str">
        <f>IF(Таблица1[[#This Row],[Примерная вместимость в бокс]]="","",IFERROR(IF(Таблица1[[#This Row],[Заказ, шт]]="","",L381/I381),0))</f>
        <v/>
      </c>
      <c r="K381" s="94">
        <v>3.1806999999999999</v>
      </c>
      <c r="L381" s="69"/>
      <c r="M381" s="92">
        <f>Таблица1[[#This Row],[Заказ, шт]]*Таблица1[[#This Row],[Цена , €]]</f>
        <v>0</v>
      </c>
      <c r="N381" s="90" t="str">
        <f>IF(Таблица1[[#This Row],[Заказ, шт]]="","",Таблица1[[#This Row],[Цена , €]]*$O$13*$M$8)</f>
        <v/>
      </c>
      <c r="O381" s="40"/>
    </row>
    <row r="382" spans="1:15">
      <c r="A382" s="37"/>
      <c r="B382" s="66" t="s">
        <v>108</v>
      </c>
      <c r="C382" s="67" t="s">
        <v>1363</v>
      </c>
      <c r="D382" s="66" t="s">
        <v>94</v>
      </c>
      <c r="E382" s="68">
        <v>1</v>
      </c>
      <c r="F382" s="68" t="s">
        <v>865</v>
      </c>
      <c r="G382" s="77"/>
      <c r="H382" s="77" t="str">
        <f>IF(Таблица1[[#This Row],[Вес/шт]]*Таблица1[[#This Row],[Заказ, шт]]=0,"",Таблица1[[#This Row],[Вес/шт]]*Таблица1[[#This Row],[Заказ, шт]])</f>
        <v/>
      </c>
      <c r="I382" s="78">
        <v>85</v>
      </c>
      <c r="J382" s="68" t="str">
        <f>IF(Таблица1[[#This Row],[Примерная вместимость в бокс]]="","",IFERROR(IF(Таблица1[[#This Row],[Заказ, шт]]="","",L382/I382),0))</f>
        <v/>
      </c>
      <c r="K382" s="94">
        <v>5.7831000000000001</v>
      </c>
      <c r="L382" s="69"/>
      <c r="M382" s="92">
        <f>Таблица1[[#This Row],[Заказ, шт]]*Таблица1[[#This Row],[Цена , €]]</f>
        <v>0</v>
      </c>
      <c r="N382" s="90" t="str">
        <f>IF(Таблица1[[#This Row],[Заказ, шт]]="","",Таблица1[[#This Row],[Цена , €]]*$O$13*$M$8)</f>
        <v/>
      </c>
      <c r="O382" s="40"/>
    </row>
    <row r="383" spans="1:15">
      <c r="A383" s="37"/>
      <c r="B383" s="66" t="s">
        <v>487</v>
      </c>
      <c r="C383" s="67" t="s">
        <v>1364</v>
      </c>
      <c r="D383" s="66" t="s">
        <v>98</v>
      </c>
      <c r="E383" s="68">
        <v>1</v>
      </c>
      <c r="F383" s="68" t="s">
        <v>865</v>
      </c>
      <c r="G383" s="77">
        <v>11</v>
      </c>
      <c r="H383" s="77" t="str">
        <f>IF(Таблица1[[#This Row],[Вес/шт]]*Таблица1[[#This Row],[Заказ, шт]]=0,"",Таблица1[[#This Row],[Вес/шт]]*Таблица1[[#This Row],[Заказ, шт]])</f>
        <v/>
      </c>
      <c r="I383" s="78"/>
      <c r="J383" s="68" t="str">
        <f>IF(Таблица1[[#This Row],[Примерная вместимость в бокс]]="","",IFERROR(IF(Таблица1[[#This Row],[Заказ, шт]]="","",L383/I383),0))</f>
        <v/>
      </c>
      <c r="K383" s="94">
        <v>13.3012</v>
      </c>
      <c r="L383" s="69"/>
      <c r="M383" s="92">
        <f>Таблица1[[#This Row],[Заказ, шт]]*Таблица1[[#This Row],[Цена , €]]</f>
        <v>0</v>
      </c>
      <c r="N383" s="90" t="str">
        <f>IF(Таблица1[[#This Row],[Заказ, шт]]="","",Таблица1[[#This Row],[Цена , €]]*$O$13*$M$8)</f>
        <v/>
      </c>
      <c r="O383" s="40"/>
    </row>
    <row r="384" spans="1:15">
      <c r="B384" s="66" t="s">
        <v>109</v>
      </c>
      <c r="C384" s="67" t="s">
        <v>1365</v>
      </c>
      <c r="D384" s="66" t="s">
        <v>86</v>
      </c>
      <c r="E384" s="68">
        <v>10</v>
      </c>
      <c r="F384" s="68" t="s">
        <v>865</v>
      </c>
      <c r="G384" s="77"/>
      <c r="H384" s="77" t="str">
        <f>IF(Таблица1[[#This Row],[Вес/шт]]*Таблица1[[#This Row],[Заказ, шт]]=0,"",Таблица1[[#This Row],[Вес/шт]]*Таблица1[[#This Row],[Заказ, шт]])</f>
        <v/>
      </c>
      <c r="I384" s="78">
        <v>200</v>
      </c>
      <c r="J384" s="68" t="str">
        <f>IF(Таблица1[[#This Row],[Примерная вместимость в бокс]]="","",IFERROR(IF(Таблица1[[#This Row],[Заказ, шт]]="","",L384/I384),0))</f>
        <v/>
      </c>
      <c r="K384" s="94">
        <v>3.1806999999999999</v>
      </c>
      <c r="L384" s="69"/>
      <c r="M384" s="92">
        <f>Таблица1[[#This Row],[Заказ, шт]]*Таблица1[[#This Row],[Цена , €]]</f>
        <v>0</v>
      </c>
      <c r="N384" s="90" t="str">
        <f>IF(Таблица1[[#This Row],[Заказ, шт]]="","",Таблица1[[#This Row],[Цена , €]]*$O$13*$M$8)</f>
        <v/>
      </c>
      <c r="O384" s="40"/>
    </row>
    <row r="385" spans="1:15">
      <c r="A385" s="37"/>
      <c r="B385" s="66" t="s">
        <v>110</v>
      </c>
      <c r="C385" s="67" t="s">
        <v>1366</v>
      </c>
      <c r="D385" s="66" t="s">
        <v>94</v>
      </c>
      <c r="E385" s="68">
        <v>1</v>
      </c>
      <c r="F385" s="68" t="s">
        <v>865</v>
      </c>
      <c r="G385" s="77"/>
      <c r="H385" s="77" t="str">
        <f>IF(Таблица1[[#This Row],[Вес/шт]]*Таблица1[[#This Row],[Заказ, шт]]=0,"",Таблица1[[#This Row],[Вес/шт]]*Таблица1[[#This Row],[Заказ, шт]])</f>
        <v/>
      </c>
      <c r="I385" s="78">
        <v>85</v>
      </c>
      <c r="J385" s="68" t="str">
        <f>IF(Таблица1[[#This Row],[Примерная вместимость в бокс]]="","",IFERROR(IF(Таблица1[[#This Row],[Заказ, шт]]="","",L385/I385),0))</f>
        <v/>
      </c>
      <c r="K385" s="94">
        <v>5.7831000000000001</v>
      </c>
      <c r="L385" s="69"/>
      <c r="M385" s="92">
        <f>Таблица1[[#This Row],[Заказ, шт]]*Таблица1[[#This Row],[Цена , €]]</f>
        <v>0</v>
      </c>
      <c r="N385" s="90" t="str">
        <f>IF(Таблица1[[#This Row],[Заказ, шт]]="","",Таблица1[[#This Row],[Цена , €]]*$O$13*$M$8)</f>
        <v/>
      </c>
      <c r="O385" s="40"/>
    </row>
    <row r="386" spans="1:15">
      <c r="A386" s="37"/>
      <c r="B386" s="66" t="s">
        <v>488</v>
      </c>
      <c r="C386" s="67" t="s">
        <v>1367</v>
      </c>
      <c r="D386" s="66" t="s">
        <v>81</v>
      </c>
      <c r="E386" s="68">
        <v>50</v>
      </c>
      <c r="F386" s="68" t="s">
        <v>865</v>
      </c>
      <c r="G386" s="77"/>
      <c r="H386" s="77" t="str">
        <f>IF(Таблица1[[#This Row],[Вес/шт]]*Таблица1[[#This Row],[Заказ, шт]]=0,"",Таблица1[[#This Row],[Вес/шт]]*Таблица1[[#This Row],[Заказ, шт]])</f>
        <v/>
      </c>
      <c r="I386" s="78">
        <v>1000</v>
      </c>
      <c r="J386" s="68" t="str">
        <f>IF(Таблица1[[#This Row],[Примерная вместимость в бокс]]="","",IFERROR(IF(Таблица1[[#This Row],[Заказ, шт]]="","",L386/I386),0))</f>
        <v/>
      </c>
      <c r="K386" s="94">
        <v>1.0988</v>
      </c>
      <c r="L386" s="69"/>
      <c r="M386" s="92">
        <f>Таблица1[[#This Row],[Заказ, шт]]*Таблица1[[#This Row],[Цена , €]]</f>
        <v>0</v>
      </c>
      <c r="N386" s="90" t="str">
        <f>IF(Таблица1[[#This Row],[Заказ, шт]]="","",Таблица1[[#This Row],[Цена , €]]*$O$13*$M$8)</f>
        <v/>
      </c>
      <c r="O386" s="40"/>
    </row>
    <row r="387" spans="1:15">
      <c r="A387" s="37"/>
      <c r="B387" s="66" t="s">
        <v>111</v>
      </c>
      <c r="C387" s="67" t="s">
        <v>1368</v>
      </c>
      <c r="D387" s="66" t="s">
        <v>86</v>
      </c>
      <c r="E387" s="68">
        <v>10</v>
      </c>
      <c r="F387" s="68" t="s">
        <v>865</v>
      </c>
      <c r="G387" s="77"/>
      <c r="H387" s="77" t="str">
        <f>IF(Таблица1[[#This Row],[Вес/шт]]*Таблица1[[#This Row],[Заказ, шт]]=0,"",Таблица1[[#This Row],[Вес/шт]]*Таблица1[[#This Row],[Заказ, шт]])</f>
        <v/>
      </c>
      <c r="I387" s="78">
        <v>200</v>
      </c>
      <c r="J387" s="68" t="str">
        <f>IF(Таблица1[[#This Row],[Примерная вместимость в бокс]]="","",IFERROR(IF(Таблица1[[#This Row],[Заказ, шт]]="","",L387/I387),0))</f>
        <v/>
      </c>
      <c r="K387" s="94">
        <v>3.7012</v>
      </c>
      <c r="L387" s="69"/>
      <c r="M387" s="92">
        <f>Таблица1[[#This Row],[Заказ, шт]]*Таблица1[[#This Row],[Цена , €]]</f>
        <v>0</v>
      </c>
      <c r="N387" s="90" t="str">
        <f>IF(Таблица1[[#This Row],[Заказ, шт]]="","",Таблица1[[#This Row],[Цена , €]]*$O$13*$M$8)</f>
        <v/>
      </c>
      <c r="O387" s="40"/>
    </row>
    <row r="388" spans="1:15">
      <c r="A388" s="37"/>
      <c r="B388" s="66" t="s">
        <v>113</v>
      </c>
      <c r="C388" s="67" t="s">
        <v>1369</v>
      </c>
      <c r="D388" s="66" t="s">
        <v>86</v>
      </c>
      <c r="E388" s="68">
        <v>10</v>
      </c>
      <c r="F388" s="68" t="s">
        <v>865</v>
      </c>
      <c r="G388" s="77"/>
      <c r="H388" s="77" t="str">
        <f>IF(Таблица1[[#This Row],[Вес/шт]]*Таблица1[[#This Row],[Заказ, шт]]=0,"",Таблица1[[#This Row],[Вес/шт]]*Таблица1[[#This Row],[Заказ, шт]])</f>
        <v/>
      </c>
      <c r="I388" s="78">
        <v>200</v>
      </c>
      <c r="J388" s="68" t="str">
        <f>IF(Таблица1[[#This Row],[Примерная вместимость в бокс]]="","",IFERROR(IF(Таблица1[[#This Row],[Заказ, шт]]="","",L388/I388),0))</f>
        <v/>
      </c>
      <c r="K388" s="94">
        <v>3.7012</v>
      </c>
      <c r="L388" s="69"/>
      <c r="M388" s="92">
        <f>Таблица1[[#This Row],[Заказ, шт]]*Таблица1[[#This Row],[Цена , €]]</f>
        <v>0</v>
      </c>
      <c r="N388" s="90" t="str">
        <f>IF(Таблица1[[#This Row],[Заказ, шт]]="","",Таблица1[[#This Row],[Цена , €]]*$O$13*$M$8)</f>
        <v/>
      </c>
      <c r="O388" s="40"/>
    </row>
    <row r="389" spans="1:15">
      <c r="A389" s="37"/>
      <c r="B389" s="66" t="s">
        <v>255</v>
      </c>
      <c r="C389" s="67" t="s">
        <v>1370</v>
      </c>
      <c r="D389" s="66" t="s">
        <v>94</v>
      </c>
      <c r="E389" s="68">
        <v>1</v>
      </c>
      <c r="F389" s="68" t="s">
        <v>865</v>
      </c>
      <c r="G389" s="77"/>
      <c r="H389" s="77" t="str">
        <f>IF(Таблица1[[#This Row],[Вес/шт]]*Таблица1[[#This Row],[Заказ, шт]]=0,"",Таблица1[[#This Row],[Вес/шт]]*Таблица1[[#This Row],[Заказ, шт]])</f>
        <v/>
      </c>
      <c r="I389" s="78">
        <v>85</v>
      </c>
      <c r="J389" s="68" t="str">
        <f>IF(Таблица1[[#This Row],[Примерная вместимость в бокс]]="","",IFERROR(IF(Таблица1[[#This Row],[Заказ, шт]]="","",L389/I389),0))</f>
        <v/>
      </c>
      <c r="K389" s="94">
        <v>5.7831000000000001</v>
      </c>
      <c r="L389" s="69"/>
      <c r="M389" s="92">
        <f>Таблица1[[#This Row],[Заказ, шт]]*Таблица1[[#This Row],[Цена , €]]</f>
        <v>0</v>
      </c>
      <c r="N389" s="90" t="str">
        <f>IF(Таблица1[[#This Row],[Заказ, шт]]="","",Таблица1[[#This Row],[Цена , €]]*$O$13*$M$8)</f>
        <v/>
      </c>
      <c r="O389" s="40"/>
    </row>
    <row r="390" spans="1:15">
      <c r="A390" s="37"/>
      <c r="B390" s="66" t="s">
        <v>114</v>
      </c>
      <c r="C390" s="67" t="s">
        <v>1371</v>
      </c>
      <c r="D390" s="66" t="s">
        <v>86</v>
      </c>
      <c r="E390" s="68">
        <v>10</v>
      </c>
      <c r="F390" s="68" t="s">
        <v>865</v>
      </c>
      <c r="G390" s="77"/>
      <c r="H390" s="77" t="str">
        <f>IF(Таблица1[[#This Row],[Вес/шт]]*Таблица1[[#This Row],[Заказ, шт]]=0,"",Таблица1[[#This Row],[Вес/шт]]*Таблица1[[#This Row],[Заказ, шт]])</f>
        <v/>
      </c>
      <c r="I390" s="78">
        <v>200</v>
      </c>
      <c r="J390" s="68" t="str">
        <f>IF(Таблица1[[#This Row],[Примерная вместимость в бокс]]="","",IFERROR(IF(Таблица1[[#This Row],[Заказ, шт]]="","",L390/I390),0))</f>
        <v/>
      </c>
      <c r="K390" s="94">
        <v>4.1638999999999999</v>
      </c>
      <c r="L390" s="69"/>
      <c r="M390" s="92">
        <f>Таблица1[[#This Row],[Заказ, шт]]*Таблица1[[#This Row],[Цена , €]]</f>
        <v>0</v>
      </c>
      <c r="N390" s="90" t="str">
        <f>IF(Таблица1[[#This Row],[Заказ, шт]]="","",Таблица1[[#This Row],[Цена , €]]*$O$13*$M$8)</f>
        <v/>
      </c>
      <c r="O390" s="40"/>
    </row>
    <row r="391" spans="1:15">
      <c r="A391" s="37"/>
      <c r="B391" s="66" t="s">
        <v>489</v>
      </c>
      <c r="C391" s="67" t="s">
        <v>1372</v>
      </c>
      <c r="D391" s="66" t="s">
        <v>94</v>
      </c>
      <c r="E391" s="68">
        <v>1</v>
      </c>
      <c r="F391" s="68" t="s">
        <v>865</v>
      </c>
      <c r="G391" s="77"/>
      <c r="H391" s="77" t="str">
        <f>IF(Таблица1[[#This Row],[Вес/шт]]*Таблица1[[#This Row],[Заказ, шт]]=0,"",Таблица1[[#This Row],[Вес/шт]]*Таблица1[[#This Row],[Заказ, шт]])</f>
        <v/>
      </c>
      <c r="I391" s="78">
        <v>85</v>
      </c>
      <c r="J391" s="68" t="str">
        <f>IF(Таблица1[[#This Row],[Примерная вместимость в бокс]]="","",IFERROR(IF(Таблица1[[#This Row],[Заказ, шт]]="","",L391/I391),0))</f>
        <v/>
      </c>
      <c r="K391" s="94">
        <v>6.3613999999999997</v>
      </c>
      <c r="L391" s="69"/>
      <c r="M391" s="92">
        <f>Таблица1[[#This Row],[Заказ, шт]]*Таблица1[[#This Row],[Цена , €]]</f>
        <v>0</v>
      </c>
      <c r="N391" s="90" t="str">
        <f>IF(Таблица1[[#This Row],[Заказ, шт]]="","",Таблица1[[#This Row],[Цена , €]]*$O$13*$M$8)</f>
        <v/>
      </c>
      <c r="O391" s="40"/>
    </row>
    <row r="392" spans="1:15">
      <c r="A392" s="37"/>
      <c r="B392" s="66" t="s">
        <v>256</v>
      </c>
      <c r="C392" s="67" t="s">
        <v>1373</v>
      </c>
      <c r="D392" s="66" t="s">
        <v>86</v>
      </c>
      <c r="E392" s="68">
        <v>10</v>
      </c>
      <c r="F392" s="68" t="s">
        <v>865</v>
      </c>
      <c r="G392" s="77"/>
      <c r="H392" s="77" t="str">
        <f>IF(Таблица1[[#This Row],[Вес/шт]]*Таблица1[[#This Row],[Заказ, шт]]=0,"",Таблица1[[#This Row],[Вес/шт]]*Таблица1[[#This Row],[Заказ, шт]])</f>
        <v/>
      </c>
      <c r="I392" s="78">
        <v>200</v>
      </c>
      <c r="J392" s="68" t="str">
        <f>IF(Таблица1[[#This Row],[Примерная вместимость в бокс]]="","",IFERROR(IF(Таблица1[[#This Row],[Заказ, шт]]="","",L392/I392),0))</f>
        <v/>
      </c>
      <c r="K392" s="94">
        <v>3.7012</v>
      </c>
      <c r="L392" s="69"/>
      <c r="M392" s="92">
        <f>Таблица1[[#This Row],[Заказ, шт]]*Таблица1[[#This Row],[Цена , €]]</f>
        <v>0</v>
      </c>
      <c r="N392" s="90" t="str">
        <f>IF(Таблица1[[#This Row],[Заказ, шт]]="","",Таблица1[[#This Row],[Цена , €]]*$O$13*$M$8)</f>
        <v/>
      </c>
      <c r="O392" s="40"/>
    </row>
    <row r="393" spans="1:15">
      <c r="A393" s="37"/>
      <c r="B393" s="66" t="s">
        <v>115</v>
      </c>
      <c r="C393" s="67" t="s">
        <v>1374</v>
      </c>
      <c r="D393" s="66" t="s">
        <v>86</v>
      </c>
      <c r="E393" s="68">
        <v>10</v>
      </c>
      <c r="F393" s="68" t="s">
        <v>865</v>
      </c>
      <c r="G393" s="77"/>
      <c r="H393" s="77" t="str">
        <f>IF(Таблица1[[#This Row],[Вес/шт]]*Таблица1[[#This Row],[Заказ, шт]]=0,"",Таблица1[[#This Row],[Вес/шт]]*Таблица1[[#This Row],[Заказ, шт]])</f>
        <v/>
      </c>
      <c r="I393" s="78">
        <v>200</v>
      </c>
      <c r="J393" s="68" t="str">
        <f>IF(Таблица1[[#This Row],[Примерная вместимость в бокс]]="","",IFERROR(IF(Таблица1[[#This Row],[Заказ, шт]]="","",L393/I393),0))</f>
        <v/>
      </c>
      <c r="K393" s="94">
        <v>3.7012</v>
      </c>
      <c r="L393" s="69"/>
      <c r="M393" s="92">
        <f>Таблица1[[#This Row],[Заказ, шт]]*Таблица1[[#This Row],[Цена , €]]</f>
        <v>0</v>
      </c>
      <c r="N393" s="90" t="str">
        <f>IF(Таблица1[[#This Row],[Заказ, шт]]="","",Таблица1[[#This Row],[Цена , €]]*$O$13*$M$8)</f>
        <v/>
      </c>
      <c r="O393" s="40"/>
    </row>
    <row r="394" spans="1:15">
      <c r="A394" s="37"/>
      <c r="B394" s="66" t="s">
        <v>490</v>
      </c>
      <c r="C394" s="67" t="s">
        <v>1375</v>
      </c>
      <c r="D394" s="66" t="s">
        <v>86</v>
      </c>
      <c r="E394" s="68">
        <v>10</v>
      </c>
      <c r="F394" s="68" t="s">
        <v>865</v>
      </c>
      <c r="G394" s="77"/>
      <c r="H394" s="77" t="str">
        <f>IF(Таблица1[[#This Row],[Вес/шт]]*Таблица1[[#This Row],[Заказ, шт]]=0,"",Таблица1[[#This Row],[Вес/шт]]*Таблица1[[#This Row],[Заказ, шт]])</f>
        <v/>
      </c>
      <c r="I394" s="78">
        <v>200</v>
      </c>
      <c r="J394" s="68" t="str">
        <f>IF(Таблица1[[#This Row],[Примерная вместимость в бокс]]="","",IFERROR(IF(Таблица1[[#This Row],[Заказ, шт]]="","",L394/I394),0))</f>
        <v/>
      </c>
      <c r="K394" s="94">
        <v>3.7012</v>
      </c>
      <c r="L394" s="69"/>
      <c r="M394" s="92">
        <f>Таблица1[[#This Row],[Заказ, шт]]*Таблица1[[#This Row],[Цена , €]]</f>
        <v>0</v>
      </c>
      <c r="N394" s="90" t="str">
        <f>IF(Таблица1[[#This Row],[Заказ, шт]]="","",Таблица1[[#This Row],[Цена , €]]*$O$13*$M$8)</f>
        <v/>
      </c>
      <c r="O394" s="40"/>
    </row>
    <row r="395" spans="1:15">
      <c r="A395" s="37"/>
      <c r="B395" s="66" t="s">
        <v>493</v>
      </c>
      <c r="C395" s="67" t="s">
        <v>1376</v>
      </c>
      <c r="D395" s="66" t="s">
        <v>81</v>
      </c>
      <c r="E395" s="68">
        <v>50</v>
      </c>
      <c r="F395" s="68" t="s">
        <v>919</v>
      </c>
      <c r="G395" s="77"/>
      <c r="H395" s="77" t="str">
        <f>IF(Таблица1[[#This Row],[Вес/шт]]*Таблица1[[#This Row],[Заказ, шт]]=0,"",Таблица1[[#This Row],[Вес/шт]]*Таблица1[[#This Row],[Заказ, шт]])</f>
        <v/>
      </c>
      <c r="I395" s="78">
        <v>1000</v>
      </c>
      <c r="J395" s="68" t="str">
        <f>IF(Таблица1[[#This Row],[Примерная вместимость в бокс]]="","",IFERROR(IF(Таблица1[[#This Row],[Заказ, шт]]="","",L395/I395),0))</f>
        <v/>
      </c>
      <c r="K395" s="94">
        <v>1.0988</v>
      </c>
      <c r="L395" s="69"/>
      <c r="M395" s="92">
        <f>Таблица1[[#This Row],[Заказ, шт]]*Таблица1[[#This Row],[Цена , €]]</f>
        <v>0</v>
      </c>
      <c r="N395" s="90" t="str">
        <f>IF(Таблица1[[#This Row],[Заказ, шт]]="","",Таблица1[[#This Row],[Цена , €]]*$O$13*$M$8)</f>
        <v/>
      </c>
      <c r="O395" s="40"/>
    </row>
    <row r="396" spans="1:15">
      <c r="A396" s="37"/>
      <c r="B396" s="66" t="s">
        <v>494</v>
      </c>
      <c r="C396" s="67" t="s">
        <v>1377</v>
      </c>
      <c r="D396" s="66" t="s">
        <v>86</v>
      </c>
      <c r="E396" s="68">
        <v>10</v>
      </c>
      <c r="F396" s="68" t="s">
        <v>865</v>
      </c>
      <c r="G396" s="77"/>
      <c r="H396" s="77" t="str">
        <f>IF(Таблица1[[#This Row],[Вес/шт]]*Таблица1[[#This Row],[Заказ, шт]]=0,"",Таблица1[[#This Row],[Вес/шт]]*Таблица1[[#This Row],[Заказ, шт]])</f>
        <v/>
      </c>
      <c r="I396" s="78">
        <v>200</v>
      </c>
      <c r="J396" s="68" t="str">
        <f>IF(Таблица1[[#This Row],[Примерная вместимость в бокс]]="","",IFERROR(IF(Таблица1[[#This Row],[Заказ, шт]]="","",L396/I396),0))</f>
        <v/>
      </c>
      <c r="K396" s="94">
        <v>3.7012</v>
      </c>
      <c r="L396" s="69"/>
      <c r="M396" s="92">
        <f>Таблица1[[#This Row],[Заказ, шт]]*Таблица1[[#This Row],[Цена , €]]</f>
        <v>0</v>
      </c>
      <c r="N396" s="90" t="str">
        <f>IF(Таблица1[[#This Row],[Заказ, шт]]="","",Таблица1[[#This Row],[Цена , €]]*$O$13*$M$8)</f>
        <v/>
      </c>
      <c r="O396" s="40"/>
    </row>
    <row r="397" spans="1:15">
      <c r="A397" s="37"/>
      <c r="B397" s="66" t="s">
        <v>286</v>
      </c>
      <c r="C397" s="67" t="s">
        <v>1378</v>
      </c>
      <c r="D397" s="66" t="s">
        <v>98</v>
      </c>
      <c r="E397" s="68">
        <v>1</v>
      </c>
      <c r="F397" s="68" t="s">
        <v>90</v>
      </c>
      <c r="G397" s="77">
        <v>11</v>
      </c>
      <c r="H397" s="77" t="str">
        <f>IF(Таблица1[[#This Row],[Вес/шт]]*Таблица1[[#This Row],[Заказ, шт]]=0,"",Таблица1[[#This Row],[Вес/шт]]*Таблица1[[#This Row],[Заказ, шт]])</f>
        <v/>
      </c>
      <c r="I397" s="78"/>
      <c r="J397" s="68" t="str">
        <f>IF(Таблица1[[#This Row],[Примерная вместимость в бокс]]="","",IFERROR(IF(Таблица1[[#This Row],[Заказ, шт]]="","",L397/I397),0))</f>
        <v/>
      </c>
      <c r="K397" s="94">
        <v>13.3012</v>
      </c>
      <c r="L397" s="69"/>
      <c r="M397" s="92">
        <f>Таблица1[[#This Row],[Заказ, шт]]*Таблица1[[#This Row],[Цена , €]]</f>
        <v>0</v>
      </c>
      <c r="N397" s="90" t="str">
        <f>IF(Таблица1[[#This Row],[Заказ, шт]]="","",Таблица1[[#This Row],[Цена , €]]*$O$13*$M$8)</f>
        <v/>
      </c>
      <c r="O397" s="40"/>
    </row>
    <row r="398" spans="1:15">
      <c r="A398" s="37"/>
      <c r="B398" s="66" t="s">
        <v>479</v>
      </c>
      <c r="C398" s="67" t="s">
        <v>1379</v>
      </c>
      <c r="D398" s="66" t="s">
        <v>86</v>
      </c>
      <c r="E398" s="68">
        <v>10</v>
      </c>
      <c r="F398" s="68" t="s">
        <v>93</v>
      </c>
      <c r="G398" s="77"/>
      <c r="H398" s="77" t="str">
        <f>IF(Таблица1[[#This Row],[Вес/шт]]*Таблица1[[#This Row],[Заказ, шт]]=0,"",Таблица1[[#This Row],[Вес/шт]]*Таблица1[[#This Row],[Заказ, шт]])</f>
        <v/>
      </c>
      <c r="I398" s="78">
        <v>200</v>
      </c>
      <c r="J398" s="68" t="str">
        <f>IF(Таблица1[[#This Row],[Примерная вместимость в бокс]]="","",IFERROR(IF(Таблица1[[#This Row],[Заказ, шт]]="","",L398/I398),0))</f>
        <v/>
      </c>
      <c r="K398" s="94">
        <v>3.1806999999999999</v>
      </c>
      <c r="L398" s="69"/>
      <c r="M398" s="92">
        <f>Таблица1[[#This Row],[Заказ, шт]]*Таблица1[[#This Row],[Цена , €]]</f>
        <v>0</v>
      </c>
      <c r="N398" s="90" t="str">
        <f>IF(Таблица1[[#This Row],[Заказ, шт]]="","",Таблица1[[#This Row],[Цена , €]]*$O$13*$M$8)</f>
        <v/>
      </c>
      <c r="O398" s="40"/>
    </row>
    <row r="399" spans="1:15">
      <c r="A399" s="37"/>
      <c r="B399" s="66" t="s">
        <v>477</v>
      </c>
      <c r="C399" s="67" t="s">
        <v>1380</v>
      </c>
      <c r="D399" s="66" t="s">
        <v>94</v>
      </c>
      <c r="E399" s="68">
        <v>1</v>
      </c>
      <c r="F399" s="68" t="s">
        <v>90</v>
      </c>
      <c r="G399" s="77"/>
      <c r="H399" s="77" t="str">
        <f>IF(Таблица1[[#This Row],[Вес/шт]]*Таблица1[[#This Row],[Заказ, шт]]=0,"",Таблица1[[#This Row],[Вес/шт]]*Таблица1[[#This Row],[Заказ, шт]])</f>
        <v/>
      </c>
      <c r="I399" s="78">
        <v>85</v>
      </c>
      <c r="J399" s="68" t="str">
        <f>IF(Таблица1[[#This Row],[Примерная вместимость в бокс]]="","",IFERROR(IF(Таблица1[[#This Row],[Заказ, шт]]="","",L399/I399),0))</f>
        <v/>
      </c>
      <c r="K399" s="94">
        <v>5.7831000000000001</v>
      </c>
      <c r="L399" s="69"/>
      <c r="M399" s="92">
        <f>Таблица1[[#This Row],[Заказ, шт]]*Таблица1[[#This Row],[Цена , €]]</f>
        <v>0</v>
      </c>
      <c r="N399" s="90" t="str">
        <f>IF(Таблица1[[#This Row],[Заказ, шт]]="","",Таблица1[[#This Row],[Цена , €]]*$O$13*$M$8)</f>
        <v/>
      </c>
      <c r="O399" s="40"/>
    </row>
    <row r="400" spans="1:15">
      <c r="A400" s="37"/>
      <c r="B400" s="66" t="s">
        <v>478</v>
      </c>
      <c r="C400" s="67" t="s">
        <v>1381</v>
      </c>
      <c r="D400" s="66" t="s">
        <v>81</v>
      </c>
      <c r="E400" s="68">
        <v>50</v>
      </c>
      <c r="F400" s="68" t="s">
        <v>880</v>
      </c>
      <c r="G400" s="77"/>
      <c r="H400" s="77" t="str">
        <f>IF(Таблица1[[#This Row],[Вес/шт]]*Таблица1[[#This Row],[Заказ, шт]]=0,"",Таблица1[[#This Row],[Вес/шт]]*Таблица1[[#This Row],[Заказ, шт]])</f>
        <v/>
      </c>
      <c r="I400" s="78">
        <v>1000</v>
      </c>
      <c r="J400" s="68" t="str">
        <f>IF(Таблица1[[#This Row],[Примерная вместимость в бокс]]="","",IFERROR(IF(Таблица1[[#This Row],[Заказ, шт]]="","",L400/I400),0))</f>
        <v/>
      </c>
      <c r="K400" s="94">
        <v>1.0988</v>
      </c>
      <c r="L400" s="69"/>
      <c r="M400" s="92">
        <f>Таблица1[[#This Row],[Заказ, шт]]*Таблица1[[#This Row],[Цена , €]]</f>
        <v>0</v>
      </c>
      <c r="N400" s="90" t="str">
        <f>IF(Таблица1[[#This Row],[Заказ, шт]]="","",Таблица1[[#This Row],[Цена , €]]*$O$13*$M$8)</f>
        <v/>
      </c>
      <c r="O400" s="40"/>
    </row>
    <row r="401" spans="1:15">
      <c r="B401" s="66" t="s">
        <v>480</v>
      </c>
      <c r="C401" s="67" t="s">
        <v>1382</v>
      </c>
      <c r="D401" s="66" t="s">
        <v>86</v>
      </c>
      <c r="E401" s="68">
        <v>10</v>
      </c>
      <c r="F401" s="68" t="s">
        <v>88</v>
      </c>
      <c r="G401" s="77"/>
      <c r="H401" s="77" t="str">
        <f>IF(Таблица1[[#This Row],[Вес/шт]]*Таблица1[[#This Row],[Заказ, шт]]=0,"",Таблица1[[#This Row],[Вес/шт]]*Таблица1[[#This Row],[Заказ, шт]])</f>
        <v/>
      </c>
      <c r="I401" s="78">
        <v>200</v>
      </c>
      <c r="J401" s="68" t="str">
        <f>IF(Таблица1[[#This Row],[Примерная вместимость в бокс]]="","",IFERROR(IF(Таблица1[[#This Row],[Заказ, шт]]="","",L401/I401),0))</f>
        <v/>
      </c>
      <c r="K401" s="94">
        <v>3.1806999999999999</v>
      </c>
      <c r="L401" s="69"/>
      <c r="M401" s="92">
        <f>Таблица1[[#This Row],[Заказ, шт]]*Таблица1[[#This Row],[Цена , €]]</f>
        <v>0</v>
      </c>
      <c r="N401" s="90" t="str">
        <f>IF(Таблица1[[#This Row],[Заказ, шт]]="","",Таблица1[[#This Row],[Цена , €]]*$O$13*$M$8)</f>
        <v/>
      </c>
      <c r="O401" s="40"/>
    </row>
    <row r="402" spans="1:15">
      <c r="B402" s="66" t="s">
        <v>491</v>
      </c>
      <c r="C402" s="67" t="s">
        <v>1383</v>
      </c>
      <c r="D402" s="66" t="s">
        <v>86</v>
      </c>
      <c r="E402" s="68">
        <v>10</v>
      </c>
      <c r="F402" s="68" t="s">
        <v>865</v>
      </c>
      <c r="G402" s="77"/>
      <c r="H402" s="77" t="str">
        <f>IF(Таблица1[[#This Row],[Вес/шт]]*Таблица1[[#This Row],[Заказ, шт]]=0,"",Таблица1[[#This Row],[Вес/шт]]*Таблица1[[#This Row],[Заказ, шт]])</f>
        <v/>
      </c>
      <c r="I402" s="78">
        <v>200</v>
      </c>
      <c r="J402" s="68" t="str">
        <f>IF(Таблица1[[#This Row],[Примерная вместимость в бокс]]="","",IFERROR(IF(Таблица1[[#This Row],[Заказ, шт]]="","",L402/I402),0))</f>
        <v/>
      </c>
      <c r="K402" s="94">
        <v>4.1638999999999999</v>
      </c>
      <c r="L402" s="69"/>
      <c r="M402" s="92">
        <f>Таблица1[[#This Row],[Заказ, шт]]*Таблица1[[#This Row],[Цена , €]]</f>
        <v>0</v>
      </c>
      <c r="N402" s="90" t="str">
        <f>IF(Таблица1[[#This Row],[Заказ, шт]]="","",Таблица1[[#This Row],[Цена , €]]*$O$13*$M$8)</f>
        <v/>
      </c>
      <c r="O402" s="40"/>
    </row>
    <row r="403" spans="1:15">
      <c r="B403" s="66" t="s">
        <v>492</v>
      </c>
      <c r="C403" s="67" t="s">
        <v>1384</v>
      </c>
      <c r="D403" s="66" t="s">
        <v>146</v>
      </c>
      <c r="E403" s="68">
        <v>1</v>
      </c>
      <c r="F403" s="68" t="s">
        <v>893</v>
      </c>
      <c r="G403" s="77">
        <v>3.5</v>
      </c>
      <c r="H403" s="77" t="str">
        <f>IF(Таблица1[[#This Row],[Вес/шт]]*Таблица1[[#This Row],[Заказ, шт]]=0,"",Таблица1[[#This Row],[Вес/шт]]*Таблица1[[#This Row],[Заказ, шт]])</f>
        <v/>
      </c>
      <c r="I403" s="78"/>
      <c r="J403" s="68" t="str">
        <f>IF(Таблица1[[#This Row],[Примерная вместимость в бокс]]="","",IFERROR(IF(Таблица1[[#This Row],[Заказ, шт]]="","",L403/I403),0))</f>
        <v/>
      </c>
      <c r="K403" s="94">
        <v>31.228899999999999</v>
      </c>
      <c r="L403" s="69"/>
      <c r="M403" s="92">
        <f>Таблица1[[#This Row],[Заказ, шт]]*Таблица1[[#This Row],[Цена , €]]</f>
        <v>0</v>
      </c>
      <c r="N403" s="90" t="str">
        <f>IF(Таблица1[[#This Row],[Заказ, шт]]="","",Таблица1[[#This Row],[Цена , €]]*$O$13*$M$8)</f>
        <v/>
      </c>
      <c r="O403" s="40"/>
    </row>
    <row r="404" spans="1:15">
      <c r="B404" s="66" t="s">
        <v>481</v>
      </c>
      <c r="C404" s="67" t="s">
        <v>1385</v>
      </c>
      <c r="D404" s="66" t="s">
        <v>100</v>
      </c>
      <c r="E404" s="68">
        <v>1</v>
      </c>
      <c r="F404" s="68" t="s">
        <v>96</v>
      </c>
      <c r="G404" s="77">
        <v>6</v>
      </c>
      <c r="H404" s="77" t="str">
        <f>IF(Таблица1[[#This Row],[Вес/шт]]*Таблица1[[#This Row],[Заказ, шт]]=0,"",Таблица1[[#This Row],[Вес/шт]]*Таблица1[[#This Row],[Заказ, шт]])</f>
        <v/>
      </c>
      <c r="I404" s="78"/>
      <c r="J404" s="68" t="str">
        <f>IF(Таблица1[[#This Row],[Примерная вместимость в бокс]]="","",IFERROR(IF(Таблица1[[#This Row],[Заказ, шт]]="","",L404/I404),0))</f>
        <v/>
      </c>
      <c r="K404" s="94">
        <v>10.409599999999999</v>
      </c>
      <c r="L404" s="69"/>
      <c r="M404" s="92">
        <f>Таблица1[[#This Row],[Заказ, шт]]*Таблица1[[#This Row],[Цена , €]]</f>
        <v>0</v>
      </c>
      <c r="N404" s="90" t="str">
        <f>IF(Таблица1[[#This Row],[Заказ, шт]]="","",Таблица1[[#This Row],[Цена , €]]*$O$13*$M$8)</f>
        <v/>
      </c>
      <c r="O404" s="40"/>
    </row>
    <row r="405" spans="1:15">
      <c r="A405" s="37"/>
      <c r="B405" s="66" t="s">
        <v>254</v>
      </c>
      <c r="C405" s="67" t="s">
        <v>1386</v>
      </c>
      <c r="D405" s="66" t="s">
        <v>86</v>
      </c>
      <c r="E405" s="68">
        <v>10</v>
      </c>
      <c r="F405" s="68" t="s">
        <v>90</v>
      </c>
      <c r="G405" s="77"/>
      <c r="H405" s="77" t="str">
        <f>IF(Таблица1[[#This Row],[Вес/шт]]*Таблица1[[#This Row],[Заказ, шт]]=0,"",Таблица1[[#This Row],[Вес/шт]]*Таблица1[[#This Row],[Заказ, шт]])</f>
        <v/>
      </c>
      <c r="I405" s="78">
        <v>200</v>
      </c>
      <c r="J405" s="68" t="str">
        <f>IF(Таблица1[[#This Row],[Примерная вместимость в бокс]]="","",IFERROR(IF(Таблица1[[#This Row],[Заказ, шт]]="","",L405/I405),0))</f>
        <v/>
      </c>
      <c r="K405" s="94">
        <v>3.7012</v>
      </c>
      <c r="L405" s="69"/>
      <c r="M405" s="92">
        <f>Таблица1[[#This Row],[Заказ, шт]]*Таблица1[[#This Row],[Цена , €]]</f>
        <v>0</v>
      </c>
      <c r="N405" s="90" t="str">
        <f>IF(Таблица1[[#This Row],[Заказ, шт]]="","",Таблица1[[#This Row],[Цена , €]]*$O$13*$M$8)</f>
        <v/>
      </c>
      <c r="O405" s="40"/>
    </row>
    <row r="406" spans="1:15">
      <c r="B406" s="66" t="s">
        <v>101</v>
      </c>
      <c r="C406" s="67" t="s">
        <v>1387</v>
      </c>
      <c r="D406" s="66" t="s">
        <v>86</v>
      </c>
      <c r="E406" s="68">
        <v>10</v>
      </c>
      <c r="F406" s="68" t="s">
        <v>865</v>
      </c>
      <c r="G406" s="77"/>
      <c r="H406" s="77" t="str">
        <f>IF(Таблица1[[#This Row],[Вес/шт]]*Таблица1[[#This Row],[Заказ, шт]]=0,"",Таблица1[[#This Row],[Вес/шт]]*Таблица1[[#This Row],[Заказ, шт]])</f>
        <v/>
      </c>
      <c r="I406" s="78">
        <v>200</v>
      </c>
      <c r="J406" s="68" t="str">
        <f>IF(Таблица1[[#This Row],[Примерная вместимость в бокс]]="","",IFERROR(IF(Таблица1[[#This Row],[Заказ, шт]]="","",L406/I406),0))</f>
        <v/>
      </c>
      <c r="K406" s="94">
        <v>4.1638999999999999</v>
      </c>
      <c r="L406" s="69"/>
      <c r="M406" s="92">
        <f>Таблица1[[#This Row],[Заказ, шт]]*Таблица1[[#This Row],[Цена , €]]</f>
        <v>0</v>
      </c>
      <c r="N406" s="90" t="str">
        <f>IF(Таблица1[[#This Row],[Заказ, шт]]="","",Таблица1[[#This Row],[Цена , €]]*$O$13*$M$8)</f>
        <v/>
      </c>
      <c r="O406" s="40"/>
    </row>
    <row r="407" spans="1:15" ht="12.75" customHeight="1">
      <c r="A407" s="37"/>
      <c r="B407" s="71" t="s">
        <v>1001</v>
      </c>
      <c r="C407" s="67" t="s">
        <v>1388</v>
      </c>
      <c r="D407" s="66" t="s">
        <v>146</v>
      </c>
      <c r="E407" s="68">
        <v>1</v>
      </c>
      <c r="F407" s="68" t="s">
        <v>897</v>
      </c>
      <c r="G407" s="77">
        <v>3.5</v>
      </c>
      <c r="H407" s="77" t="str">
        <f>IF(Таблица1[[#This Row],[Вес/шт]]*Таблица1[[#This Row],[Заказ, шт]]=0,"",Таблица1[[#This Row],[Вес/шт]]*Таблица1[[#This Row],[Заказ, шт]])</f>
        <v/>
      </c>
      <c r="I407" s="78"/>
      <c r="J407" s="68" t="str">
        <f>IF(Таблица1[[#This Row],[Примерная вместимость в бокс]]="","",IFERROR(IF(Таблица1[[#This Row],[Заказ, шт]]="","",L407/I407),0))</f>
        <v/>
      </c>
      <c r="K407" s="94">
        <v>34.698799999999999</v>
      </c>
      <c r="L407" s="69"/>
      <c r="M407" s="92">
        <f>Таблица1[[#This Row],[Заказ, шт]]*Таблица1[[#This Row],[Цена , €]]</f>
        <v>0</v>
      </c>
      <c r="N407" s="90" t="str">
        <f>IF(Таблица1[[#This Row],[Заказ, шт]]="","",Таблица1[[#This Row],[Цена , €]]*$O$13*$M$8)</f>
        <v/>
      </c>
      <c r="O407" s="40"/>
    </row>
    <row r="408" spans="1:15">
      <c r="A408" s="37"/>
      <c r="B408" s="66" t="s">
        <v>482</v>
      </c>
      <c r="C408" s="67" t="s">
        <v>1389</v>
      </c>
      <c r="D408" s="66" t="s">
        <v>146</v>
      </c>
      <c r="E408" s="68">
        <v>1</v>
      </c>
      <c r="F408" s="68" t="s">
        <v>918</v>
      </c>
      <c r="G408" s="77">
        <v>3.5</v>
      </c>
      <c r="H408" s="77" t="str">
        <f>IF(Таблица1[[#This Row],[Вес/шт]]*Таблица1[[#This Row],[Заказ, шт]]=0,"",Таблица1[[#This Row],[Вес/шт]]*Таблица1[[#This Row],[Заказ, шт]])</f>
        <v/>
      </c>
      <c r="I408" s="78"/>
      <c r="J408" s="68" t="str">
        <f>IF(Таблица1[[#This Row],[Примерная вместимость в бокс]]="","",IFERROR(IF(Таблица1[[#This Row],[Заказ, шт]]="","",L408/I408),0))</f>
        <v/>
      </c>
      <c r="K408" s="94">
        <v>28.915700000000001</v>
      </c>
      <c r="L408" s="69"/>
      <c r="M408" s="92">
        <f>Таблица1[[#This Row],[Заказ, шт]]*Таблица1[[#This Row],[Цена , €]]</f>
        <v>0</v>
      </c>
      <c r="N408" s="90" t="str">
        <f>IF(Таблица1[[#This Row],[Заказ, шт]]="","",Таблица1[[#This Row],[Цена , €]]*$O$13*$M$8)</f>
        <v/>
      </c>
      <c r="O408" s="40"/>
    </row>
    <row r="409" spans="1:15">
      <c r="A409" s="37"/>
      <c r="B409" s="66" t="s">
        <v>483</v>
      </c>
      <c r="C409" s="67" t="s">
        <v>1390</v>
      </c>
      <c r="D409" s="66" t="s">
        <v>146</v>
      </c>
      <c r="E409" s="68">
        <v>1</v>
      </c>
      <c r="F409" s="68" t="s">
        <v>893</v>
      </c>
      <c r="G409" s="77">
        <v>3.5</v>
      </c>
      <c r="H409" s="77" t="str">
        <f>IF(Таблица1[[#This Row],[Вес/шт]]*Таблица1[[#This Row],[Заказ, шт]]=0,"",Таблица1[[#This Row],[Вес/шт]]*Таблица1[[#This Row],[Заказ, шт]])</f>
        <v/>
      </c>
      <c r="I409" s="78"/>
      <c r="J409" s="68" t="str">
        <f>IF(Таблица1[[#This Row],[Примерная вместимость в бокс]]="","",IFERROR(IF(Таблица1[[#This Row],[Заказ, шт]]="","",L409/I409),0))</f>
        <v/>
      </c>
      <c r="K409" s="94">
        <v>31.228899999999999</v>
      </c>
      <c r="L409" s="69"/>
      <c r="M409" s="92">
        <f>Таблица1[[#This Row],[Заказ, шт]]*Таблица1[[#This Row],[Цена , €]]</f>
        <v>0</v>
      </c>
      <c r="N409" s="90" t="str">
        <f>IF(Таблица1[[#This Row],[Заказ, шт]]="","",Таблица1[[#This Row],[Цена , €]]*$O$13*$M$8)</f>
        <v/>
      </c>
      <c r="O409" s="40"/>
    </row>
    <row r="410" spans="1:15" ht="12.75" customHeight="1">
      <c r="A410" s="37"/>
      <c r="B410" s="66" t="s">
        <v>484</v>
      </c>
      <c r="C410" s="67" t="s">
        <v>1391</v>
      </c>
      <c r="D410" s="66" t="s">
        <v>86</v>
      </c>
      <c r="E410" s="68">
        <v>10</v>
      </c>
      <c r="F410" s="68" t="s">
        <v>865</v>
      </c>
      <c r="G410" s="77"/>
      <c r="H410" s="77" t="str">
        <f>IF(Таблица1[[#This Row],[Вес/шт]]*Таблица1[[#This Row],[Заказ, шт]]=0,"",Таблица1[[#This Row],[Вес/шт]]*Таблица1[[#This Row],[Заказ, шт]])</f>
        <v/>
      </c>
      <c r="I410" s="78">
        <v>200</v>
      </c>
      <c r="J410" s="68" t="str">
        <f>IF(Таблица1[[#This Row],[Примерная вместимость в бокс]]="","",IFERROR(IF(Таблица1[[#This Row],[Заказ, шт]]="","",L410/I410),0))</f>
        <v/>
      </c>
      <c r="K410" s="94">
        <v>3.1806999999999999</v>
      </c>
      <c r="L410" s="69"/>
      <c r="M410" s="92">
        <f>Таблица1[[#This Row],[Заказ, шт]]*Таблица1[[#This Row],[Цена , €]]</f>
        <v>0</v>
      </c>
      <c r="N410" s="90" t="str">
        <f>IF(Таблица1[[#This Row],[Заказ, шт]]="","",Таблица1[[#This Row],[Цена , €]]*$O$13*$M$8)</f>
        <v/>
      </c>
      <c r="O410" s="40"/>
    </row>
    <row r="411" spans="1:15">
      <c r="A411" s="37"/>
      <c r="B411" s="66" t="s">
        <v>485</v>
      </c>
      <c r="C411" s="67" t="s">
        <v>1392</v>
      </c>
      <c r="D411" s="66" t="s">
        <v>146</v>
      </c>
      <c r="E411" s="68">
        <v>1</v>
      </c>
      <c r="F411" s="68" t="s">
        <v>897</v>
      </c>
      <c r="G411" s="77">
        <v>3.5</v>
      </c>
      <c r="H411" s="77" t="str">
        <f>IF(Таблица1[[#This Row],[Вес/шт]]*Таблица1[[#This Row],[Заказ, шт]]=0,"",Таблица1[[#This Row],[Вес/шт]]*Таблица1[[#This Row],[Заказ, шт]])</f>
        <v/>
      </c>
      <c r="I411" s="78"/>
      <c r="J411" s="68" t="str">
        <f>IF(Таблица1[[#This Row],[Примерная вместимость в бокс]]="","",IFERROR(IF(Таблица1[[#This Row],[Заказ, шт]]="","",L411/I411),0))</f>
        <v/>
      </c>
      <c r="K411" s="94">
        <v>34.698799999999999</v>
      </c>
      <c r="L411" s="69"/>
      <c r="M411" s="92">
        <f>Таблица1[[#This Row],[Заказ, шт]]*Таблица1[[#This Row],[Цена , €]]</f>
        <v>0</v>
      </c>
      <c r="N411" s="90" t="str">
        <f>IF(Таблица1[[#This Row],[Заказ, шт]]="","",Таблица1[[#This Row],[Цена , €]]*$O$13*$M$8)</f>
        <v/>
      </c>
      <c r="O411" s="40"/>
    </row>
    <row r="412" spans="1:15">
      <c r="A412" s="37"/>
      <c r="B412" s="66" t="s">
        <v>106</v>
      </c>
      <c r="C412" s="67" t="s">
        <v>1393</v>
      </c>
      <c r="D412" s="66" t="s">
        <v>98</v>
      </c>
      <c r="E412" s="68">
        <v>1</v>
      </c>
      <c r="F412" s="68" t="s">
        <v>865</v>
      </c>
      <c r="G412" s="77">
        <v>11</v>
      </c>
      <c r="H412" s="77" t="str">
        <f>IF(Таблица1[[#This Row],[Вес/шт]]*Таблица1[[#This Row],[Заказ, шт]]=0,"",Таблица1[[#This Row],[Вес/шт]]*Таблица1[[#This Row],[Заказ, шт]])</f>
        <v/>
      </c>
      <c r="I412" s="78"/>
      <c r="J412" s="68" t="str">
        <f>IF(Таблица1[[#This Row],[Примерная вместимость в бокс]]="","",IFERROR(IF(Таблица1[[#This Row],[Заказ, шт]]="","",L412/I412),0))</f>
        <v/>
      </c>
      <c r="K412" s="94">
        <v>13.8795</v>
      </c>
      <c r="L412" s="69"/>
      <c r="M412" s="92">
        <f>Таблица1[[#This Row],[Заказ, шт]]*Таблица1[[#This Row],[Цена , €]]</f>
        <v>0</v>
      </c>
      <c r="N412" s="90" t="str">
        <f>IF(Таблица1[[#This Row],[Заказ, шт]]="","",Таблица1[[#This Row],[Цена , €]]*$O$13*$M$8)</f>
        <v/>
      </c>
      <c r="O412" s="40"/>
    </row>
    <row r="413" spans="1:15">
      <c r="A413" s="37"/>
      <c r="B413" s="66" t="s">
        <v>103</v>
      </c>
      <c r="C413" s="67" t="s">
        <v>1394</v>
      </c>
      <c r="D413" s="66" t="s">
        <v>86</v>
      </c>
      <c r="E413" s="68">
        <v>10</v>
      </c>
      <c r="F413" s="68" t="s">
        <v>865</v>
      </c>
      <c r="G413" s="77"/>
      <c r="H413" s="77" t="str">
        <f>IF(Таблица1[[#This Row],[Вес/шт]]*Таблица1[[#This Row],[Заказ, шт]]=0,"",Таблица1[[#This Row],[Вес/шт]]*Таблица1[[#This Row],[Заказ, шт]])</f>
        <v/>
      </c>
      <c r="I413" s="78">
        <v>200</v>
      </c>
      <c r="J413" s="68" t="str">
        <f>IF(Таблица1[[#This Row],[Примерная вместимость в бокс]]="","",IFERROR(IF(Таблица1[[#This Row],[Заказ, шт]]="","",L413/I413),0))</f>
        <v/>
      </c>
      <c r="K413" s="94">
        <v>3.7012</v>
      </c>
      <c r="L413" s="69"/>
      <c r="M413" s="92">
        <f>Таблица1[[#This Row],[Заказ, шт]]*Таблица1[[#This Row],[Цена , €]]</f>
        <v>0</v>
      </c>
      <c r="N413" s="90" t="str">
        <f>IF(Таблица1[[#This Row],[Заказ, шт]]="","",Таблица1[[#This Row],[Цена , €]]*$O$13*$M$8)</f>
        <v/>
      </c>
      <c r="O413" s="40"/>
    </row>
    <row r="414" spans="1:15">
      <c r="A414" s="37"/>
      <c r="B414" s="66" t="s">
        <v>105</v>
      </c>
      <c r="C414" s="67" t="s">
        <v>1395</v>
      </c>
      <c r="D414" s="66" t="s">
        <v>94</v>
      </c>
      <c r="E414" s="68">
        <v>1</v>
      </c>
      <c r="F414" s="68" t="s">
        <v>865</v>
      </c>
      <c r="G414" s="77"/>
      <c r="H414" s="77" t="str">
        <f>IF(Таблица1[[#This Row],[Вес/шт]]*Таблица1[[#This Row],[Заказ, шт]]=0,"",Таблица1[[#This Row],[Вес/шт]]*Таблица1[[#This Row],[Заказ, шт]])</f>
        <v/>
      </c>
      <c r="I414" s="78">
        <v>85</v>
      </c>
      <c r="J414" s="68" t="str">
        <f>IF(Таблица1[[#This Row],[Примерная вместимость в бокс]]="","",IFERROR(IF(Таблица1[[#This Row],[Заказ, шт]]="","",L414/I414),0))</f>
        <v/>
      </c>
      <c r="K414" s="94">
        <v>6.2168999999999999</v>
      </c>
      <c r="L414" s="69"/>
      <c r="M414" s="92">
        <f>Таблица1[[#This Row],[Заказ, шт]]*Таблица1[[#This Row],[Цена , €]]</f>
        <v>0</v>
      </c>
      <c r="N414" s="90" t="str">
        <f>IF(Таблица1[[#This Row],[Заказ, шт]]="","",Таблица1[[#This Row],[Цена , €]]*$O$13*$M$8)</f>
        <v/>
      </c>
      <c r="O414" s="40"/>
    </row>
    <row r="415" spans="1:15" ht="12.75" customHeight="1">
      <c r="B415" s="66" t="s">
        <v>495</v>
      </c>
      <c r="C415" s="67" t="s">
        <v>1396</v>
      </c>
      <c r="D415" s="66" t="s">
        <v>184</v>
      </c>
      <c r="E415" s="68">
        <v>1</v>
      </c>
      <c r="F415" s="68" t="s">
        <v>166</v>
      </c>
      <c r="G415" s="77">
        <v>13</v>
      </c>
      <c r="H415" s="77" t="str">
        <f>IF(Таблица1[[#This Row],[Вес/шт]]*Таблица1[[#This Row],[Заказ, шт]]=0,"",Таблица1[[#This Row],[Вес/шт]]*Таблица1[[#This Row],[Заказ, шт]])</f>
        <v/>
      </c>
      <c r="I415" s="78"/>
      <c r="J415" s="68" t="str">
        <f>IF(Таблица1[[#This Row],[Примерная вместимость в бокс]]="","",IFERROR(IF(Таблица1[[#This Row],[Заказ, шт]]="","",L415/I415),0))</f>
        <v/>
      </c>
      <c r="K415" s="94">
        <v>15.903600000000001</v>
      </c>
      <c r="L415" s="69"/>
      <c r="M415" s="92">
        <f>Таблица1[[#This Row],[Заказ, шт]]*Таблица1[[#This Row],[Цена , €]]</f>
        <v>0</v>
      </c>
      <c r="N415" s="90" t="str">
        <f>IF(Таблица1[[#This Row],[Заказ, шт]]="","",Таблица1[[#This Row],[Цена , €]]*$O$13*$M$8)</f>
        <v/>
      </c>
      <c r="O415" s="40"/>
    </row>
    <row r="416" spans="1:15" ht="12.75" customHeight="1">
      <c r="B416" s="66" t="s">
        <v>131</v>
      </c>
      <c r="C416" s="67" t="s">
        <v>1397</v>
      </c>
      <c r="D416" s="66" t="s">
        <v>86</v>
      </c>
      <c r="E416" s="68">
        <v>10</v>
      </c>
      <c r="F416" s="68" t="s">
        <v>97</v>
      </c>
      <c r="G416" s="77"/>
      <c r="H416" s="77" t="str">
        <f>IF(Таблица1[[#This Row],[Вес/шт]]*Таблица1[[#This Row],[Заказ, шт]]=0,"",Таблица1[[#This Row],[Вес/шт]]*Таблица1[[#This Row],[Заказ, шт]])</f>
        <v/>
      </c>
      <c r="I416" s="78">
        <v>200</v>
      </c>
      <c r="J416" s="68" t="str">
        <f>IF(Таблица1[[#This Row],[Примерная вместимость в бокс]]="","",IFERROR(IF(Таблица1[[#This Row],[Заказ, шт]]="","",L416/I416),0))</f>
        <v/>
      </c>
      <c r="K416" s="94">
        <v>3.1806999999999999</v>
      </c>
      <c r="L416" s="69"/>
      <c r="M416" s="92">
        <f>Таблица1[[#This Row],[Заказ, шт]]*Таблица1[[#This Row],[Цена , €]]</f>
        <v>0</v>
      </c>
      <c r="N416" s="90" t="str">
        <f>IF(Таблица1[[#This Row],[Заказ, шт]]="","",Таблица1[[#This Row],[Цена , €]]*$O$13*$M$8)</f>
        <v/>
      </c>
      <c r="O416" s="40"/>
    </row>
    <row r="417" spans="2:15">
      <c r="B417" s="66" t="s">
        <v>496</v>
      </c>
      <c r="C417" s="67" t="s">
        <v>1398</v>
      </c>
      <c r="D417" s="66" t="s">
        <v>94</v>
      </c>
      <c r="E417" s="68">
        <v>1</v>
      </c>
      <c r="F417" s="68" t="s">
        <v>133</v>
      </c>
      <c r="G417" s="77"/>
      <c r="H417" s="77" t="str">
        <f>IF(Таблица1[[#This Row],[Вес/шт]]*Таблица1[[#This Row],[Заказ, шт]]=0,"",Таблица1[[#This Row],[Вес/шт]]*Таблица1[[#This Row],[Заказ, шт]])</f>
        <v/>
      </c>
      <c r="I417" s="78">
        <v>85</v>
      </c>
      <c r="J417" s="68" t="str">
        <f>IF(Таблица1[[#This Row],[Примерная вместимость в бокс]]="","",IFERROR(IF(Таблица1[[#This Row],[Заказ, шт]]="","",L417/I417),0))</f>
        <v/>
      </c>
      <c r="K417" s="94">
        <v>5.7831000000000001</v>
      </c>
      <c r="L417" s="69"/>
      <c r="M417" s="92">
        <f>Таблица1[[#This Row],[Заказ, шт]]*Таблица1[[#This Row],[Цена , €]]</f>
        <v>0</v>
      </c>
      <c r="N417" s="90" t="str">
        <f>IF(Таблица1[[#This Row],[Заказ, шт]]="","",Таблица1[[#This Row],[Цена , €]]*$O$13*$M$8)</f>
        <v/>
      </c>
      <c r="O417" s="40"/>
    </row>
    <row r="418" spans="2:15">
      <c r="B418" s="66" t="s">
        <v>257</v>
      </c>
      <c r="C418" s="67" t="s">
        <v>1399</v>
      </c>
      <c r="D418" s="66" t="s">
        <v>179</v>
      </c>
      <c r="E418" s="68">
        <v>1</v>
      </c>
      <c r="F418" s="68" t="s">
        <v>134</v>
      </c>
      <c r="G418" s="77">
        <v>6</v>
      </c>
      <c r="H418" s="77" t="str">
        <f>IF(Таблица1[[#This Row],[Вес/шт]]*Таблица1[[#This Row],[Заказ, шт]]=0,"",Таблица1[[#This Row],[Вес/шт]]*Таблица1[[#This Row],[Заказ, шт]])</f>
        <v/>
      </c>
      <c r="I418" s="78"/>
      <c r="J418" s="68" t="str">
        <f>IF(Таблица1[[#This Row],[Примерная вместимость в бокс]]="","",IFERROR(IF(Таблица1[[#This Row],[Заказ, шт]]="","",L418/I418),0))</f>
        <v/>
      </c>
      <c r="K418" s="94">
        <v>9.7157</v>
      </c>
      <c r="L418" s="69"/>
      <c r="M418" s="92">
        <f>Таблица1[[#This Row],[Заказ, шт]]*Таблица1[[#This Row],[Цена , €]]</f>
        <v>0</v>
      </c>
      <c r="N418" s="90" t="str">
        <f>IF(Таблица1[[#This Row],[Заказ, шт]]="","",Таблица1[[#This Row],[Цена , €]]*$O$13*$M$8)</f>
        <v/>
      </c>
      <c r="O418" s="40"/>
    </row>
    <row r="419" spans="2:15">
      <c r="B419" s="66" t="s">
        <v>505</v>
      </c>
      <c r="C419" s="67" t="s">
        <v>1400</v>
      </c>
      <c r="D419" s="66" t="s">
        <v>81</v>
      </c>
      <c r="E419" s="68">
        <v>50</v>
      </c>
      <c r="F419" s="68" t="s">
        <v>865</v>
      </c>
      <c r="G419" s="77"/>
      <c r="H419" s="77" t="str">
        <f>IF(Таблица1[[#This Row],[Вес/шт]]*Таблица1[[#This Row],[Заказ, шт]]=0,"",Таблица1[[#This Row],[Вес/шт]]*Таблица1[[#This Row],[Заказ, шт]])</f>
        <v/>
      </c>
      <c r="I419" s="78">
        <v>1000</v>
      </c>
      <c r="J419" s="68" t="str">
        <f>IF(Таблица1[[#This Row],[Примерная вместимость в бокс]]="","",IFERROR(IF(Таблица1[[#This Row],[Заказ, шт]]="","",L419/I419),0))</f>
        <v/>
      </c>
      <c r="K419" s="94">
        <v>1.012</v>
      </c>
      <c r="L419" s="69"/>
      <c r="M419" s="92">
        <f>Таблица1[[#This Row],[Заказ, шт]]*Таблица1[[#This Row],[Цена , €]]</f>
        <v>0</v>
      </c>
      <c r="N419" s="90" t="str">
        <f>IF(Таблица1[[#This Row],[Заказ, шт]]="","",Таблица1[[#This Row],[Цена , €]]*$O$13*$M$8)</f>
        <v/>
      </c>
      <c r="O419" s="40"/>
    </row>
    <row r="420" spans="2:15">
      <c r="B420" s="66" t="s">
        <v>118</v>
      </c>
      <c r="C420" s="67" t="s">
        <v>1401</v>
      </c>
      <c r="D420" s="66" t="s">
        <v>98</v>
      </c>
      <c r="E420" s="68">
        <v>1</v>
      </c>
      <c r="F420" s="68" t="s">
        <v>865</v>
      </c>
      <c r="G420" s="77">
        <v>11</v>
      </c>
      <c r="H420" s="77" t="str">
        <f>IF(Таблица1[[#This Row],[Вес/шт]]*Таблица1[[#This Row],[Заказ, шт]]=0,"",Таблица1[[#This Row],[Вес/шт]]*Таблица1[[#This Row],[Заказ, шт]])</f>
        <v/>
      </c>
      <c r="I420" s="78"/>
      <c r="J420" s="68" t="str">
        <f>IF(Таблица1[[#This Row],[Примерная вместимость в бокс]]="","",IFERROR(IF(Таблица1[[#This Row],[Заказ, шт]]="","",L420/I420),0))</f>
        <v/>
      </c>
      <c r="K420" s="94">
        <v>13.3012</v>
      </c>
      <c r="L420" s="69"/>
      <c r="M420" s="92">
        <f>Таблица1[[#This Row],[Заказ, шт]]*Таблица1[[#This Row],[Цена , €]]</f>
        <v>0</v>
      </c>
      <c r="N420" s="90" t="str">
        <f>IF(Таблица1[[#This Row],[Заказ, шт]]="","",Таблица1[[#This Row],[Цена , €]]*$O$13*$M$8)</f>
        <v/>
      </c>
      <c r="O420" s="40"/>
    </row>
    <row r="421" spans="2:15">
      <c r="B421" s="66" t="s">
        <v>116</v>
      </c>
      <c r="C421" s="67" t="s">
        <v>1402</v>
      </c>
      <c r="D421" s="66" t="s">
        <v>86</v>
      </c>
      <c r="E421" s="68">
        <v>10</v>
      </c>
      <c r="F421" s="68" t="s">
        <v>865</v>
      </c>
      <c r="G421" s="77"/>
      <c r="H421" s="77" t="str">
        <f>IF(Таблица1[[#This Row],[Вес/шт]]*Таблица1[[#This Row],[Заказ, шт]]=0,"",Таблица1[[#This Row],[Вес/шт]]*Таблица1[[#This Row],[Заказ, шт]])</f>
        <v/>
      </c>
      <c r="I421" s="78">
        <v>200</v>
      </c>
      <c r="J421" s="68" t="str">
        <f>IF(Таблица1[[#This Row],[Примерная вместимость в бокс]]="","",IFERROR(IF(Таблица1[[#This Row],[Заказ, шт]]="","",L421/I421),0))</f>
        <v/>
      </c>
      <c r="K421" s="94">
        <v>3.1806999999999999</v>
      </c>
      <c r="L421" s="69"/>
      <c r="M421" s="92">
        <f>Таблица1[[#This Row],[Заказ, шт]]*Таблица1[[#This Row],[Цена , €]]</f>
        <v>0</v>
      </c>
      <c r="N421" s="90" t="str">
        <f>IF(Таблица1[[#This Row],[Заказ, шт]]="","",Таблица1[[#This Row],[Цена , €]]*$O$13*$M$8)</f>
        <v/>
      </c>
      <c r="O421" s="40"/>
    </row>
    <row r="422" spans="2:15">
      <c r="B422" s="66" t="s">
        <v>117</v>
      </c>
      <c r="C422" s="67" t="s">
        <v>1403</v>
      </c>
      <c r="D422" s="66" t="s">
        <v>94</v>
      </c>
      <c r="E422" s="68">
        <v>1</v>
      </c>
      <c r="F422" s="68" t="s">
        <v>865</v>
      </c>
      <c r="G422" s="77"/>
      <c r="H422" s="77" t="str">
        <f>IF(Таблица1[[#This Row],[Вес/шт]]*Таблица1[[#This Row],[Заказ, шт]]=0,"",Таблица1[[#This Row],[Вес/шт]]*Таблица1[[#This Row],[Заказ, шт]])</f>
        <v/>
      </c>
      <c r="I422" s="78">
        <v>85</v>
      </c>
      <c r="J422" s="68" t="str">
        <f>IF(Таблица1[[#This Row],[Примерная вместимость в бокс]]="","",IFERROR(IF(Таблица1[[#This Row],[Заказ, шт]]="","",L422/I422),0))</f>
        <v/>
      </c>
      <c r="K422" s="94">
        <v>5.7831000000000001</v>
      </c>
      <c r="L422" s="69"/>
      <c r="M422" s="92">
        <f>Таблица1[[#This Row],[Заказ, шт]]*Таблица1[[#This Row],[Цена , €]]</f>
        <v>0</v>
      </c>
      <c r="N422" s="90" t="str">
        <f>IF(Таблица1[[#This Row],[Заказ, шт]]="","",Таблица1[[#This Row],[Цена , €]]*$O$13*$M$8)</f>
        <v/>
      </c>
      <c r="O422" s="40"/>
    </row>
    <row r="423" spans="2:15">
      <c r="B423" s="66" t="s">
        <v>506</v>
      </c>
      <c r="C423" s="67" t="s">
        <v>1404</v>
      </c>
      <c r="D423" s="66" t="s">
        <v>81</v>
      </c>
      <c r="E423" s="68">
        <v>50</v>
      </c>
      <c r="F423" s="68" t="s">
        <v>865</v>
      </c>
      <c r="G423" s="77"/>
      <c r="H423" s="77" t="str">
        <f>IF(Таблица1[[#This Row],[Вес/шт]]*Таблица1[[#This Row],[Заказ, шт]]=0,"",Таблица1[[#This Row],[Вес/шт]]*Таблица1[[#This Row],[Заказ, шт]])</f>
        <v/>
      </c>
      <c r="I423" s="78">
        <v>1000</v>
      </c>
      <c r="J423" s="68" t="str">
        <f>IF(Таблица1[[#This Row],[Примерная вместимость в бокс]]="","",IFERROR(IF(Таблица1[[#This Row],[Заказ, шт]]="","",L423/I423),0))</f>
        <v/>
      </c>
      <c r="K423" s="94">
        <v>1.012</v>
      </c>
      <c r="L423" s="69"/>
      <c r="M423" s="92">
        <f>Таблица1[[#This Row],[Заказ, шт]]*Таблица1[[#This Row],[Цена , €]]</f>
        <v>0</v>
      </c>
      <c r="N423" s="90" t="str">
        <f>IF(Таблица1[[#This Row],[Заказ, шт]]="","",Таблица1[[#This Row],[Цена , €]]*$O$13*$M$8)</f>
        <v/>
      </c>
      <c r="O423" s="40"/>
    </row>
    <row r="424" spans="2:15">
      <c r="B424" s="66" t="s">
        <v>121</v>
      </c>
      <c r="C424" s="67" t="s">
        <v>1405</v>
      </c>
      <c r="D424" s="66" t="s">
        <v>98</v>
      </c>
      <c r="E424" s="68">
        <v>1</v>
      </c>
      <c r="F424" s="68" t="s">
        <v>865</v>
      </c>
      <c r="G424" s="77">
        <v>11</v>
      </c>
      <c r="H424" s="77" t="str">
        <f>IF(Таблица1[[#This Row],[Вес/шт]]*Таблица1[[#This Row],[Заказ, шт]]=0,"",Таблица1[[#This Row],[Вес/шт]]*Таблица1[[#This Row],[Заказ, шт]])</f>
        <v/>
      </c>
      <c r="I424" s="78"/>
      <c r="J424" s="68" t="str">
        <f>IF(Таблица1[[#This Row],[Примерная вместимость в бокс]]="","",IFERROR(IF(Таблица1[[#This Row],[Заказ, шт]]="","",L424/I424),0))</f>
        <v/>
      </c>
      <c r="K424" s="94">
        <v>13.3012</v>
      </c>
      <c r="L424" s="69"/>
      <c r="M424" s="92">
        <f>Таблица1[[#This Row],[Заказ, шт]]*Таблица1[[#This Row],[Цена , €]]</f>
        <v>0</v>
      </c>
      <c r="N424" s="90" t="str">
        <f>IF(Таблица1[[#This Row],[Заказ, шт]]="","",Таблица1[[#This Row],[Цена , €]]*$O$13*$M$8)</f>
        <v/>
      </c>
      <c r="O424" s="40"/>
    </row>
    <row r="425" spans="2:15">
      <c r="B425" s="66" t="s">
        <v>119</v>
      </c>
      <c r="C425" s="67" t="s">
        <v>1406</v>
      </c>
      <c r="D425" s="66" t="s">
        <v>86</v>
      </c>
      <c r="E425" s="68">
        <v>10</v>
      </c>
      <c r="F425" s="68" t="s">
        <v>865</v>
      </c>
      <c r="G425" s="77"/>
      <c r="H425" s="77" t="str">
        <f>IF(Таблица1[[#This Row],[Вес/шт]]*Таблица1[[#This Row],[Заказ, шт]]=0,"",Таблица1[[#This Row],[Вес/шт]]*Таблица1[[#This Row],[Заказ, шт]])</f>
        <v/>
      </c>
      <c r="I425" s="78">
        <v>200</v>
      </c>
      <c r="J425" s="68" t="str">
        <f>IF(Таблица1[[#This Row],[Примерная вместимость в бокс]]="","",IFERROR(IF(Таблица1[[#This Row],[Заказ, шт]]="","",L425/I425),0))</f>
        <v/>
      </c>
      <c r="K425" s="94">
        <v>3.1806999999999999</v>
      </c>
      <c r="L425" s="69"/>
      <c r="M425" s="92">
        <f>Таблица1[[#This Row],[Заказ, шт]]*Таблица1[[#This Row],[Цена , €]]</f>
        <v>0</v>
      </c>
      <c r="N425" s="90" t="str">
        <f>IF(Таблица1[[#This Row],[Заказ, шт]]="","",Таблица1[[#This Row],[Цена , €]]*$O$13*$M$8)</f>
        <v/>
      </c>
      <c r="O425" s="40"/>
    </row>
    <row r="426" spans="2:15">
      <c r="B426" s="66" t="s">
        <v>120</v>
      </c>
      <c r="C426" s="67" t="s">
        <v>1407</v>
      </c>
      <c r="D426" s="66" t="s">
        <v>94</v>
      </c>
      <c r="E426" s="68">
        <v>1</v>
      </c>
      <c r="F426" s="68" t="s">
        <v>865</v>
      </c>
      <c r="G426" s="77"/>
      <c r="H426" s="77" t="str">
        <f>IF(Таблица1[[#This Row],[Вес/шт]]*Таблица1[[#This Row],[Заказ, шт]]=0,"",Таблица1[[#This Row],[Вес/шт]]*Таблица1[[#This Row],[Заказ, шт]])</f>
        <v/>
      </c>
      <c r="I426" s="78">
        <v>85</v>
      </c>
      <c r="J426" s="68" t="str">
        <f>IF(Таблица1[[#This Row],[Примерная вместимость в бокс]]="","",IFERROR(IF(Таблица1[[#This Row],[Заказ, шт]]="","",L426/I426),0))</f>
        <v/>
      </c>
      <c r="K426" s="94">
        <v>5.7831000000000001</v>
      </c>
      <c r="L426" s="69"/>
      <c r="M426" s="92">
        <f>Таблица1[[#This Row],[Заказ, шт]]*Таблица1[[#This Row],[Цена , €]]</f>
        <v>0</v>
      </c>
      <c r="N426" s="90" t="str">
        <f>IF(Таблица1[[#This Row],[Заказ, шт]]="","",Таблица1[[#This Row],[Цена , €]]*$O$13*$M$8)</f>
        <v/>
      </c>
      <c r="O426" s="40"/>
    </row>
    <row r="427" spans="2:15">
      <c r="B427" s="66" t="s">
        <v>82</v>
      </c>
      <c r="C427" s="67" t="s">
        <v>1408</v>
      </c>
      <c r="D427" s="66" t="s">
        <v>81</v>
      </c>
      <c r="E427" s="68">
        <v>50</v>
      </c>
      <c r="F427" s="68" t="s">
        <v>865</v>
      </c>
      <c r="G427" s="77"/>
      <c r="H427" s="77" t="str">
        <f>IF(Таблица1[[#This Row],[Вес/шт]]*Таблица1[[#This Row],[Заказ, шт]]=0,"",Таблица1[[#This Row],[Вес/шт]]*Таблица1[[#This Row],[Заказ, шт]])</f>
        <v/>
      </c>
      <c r="I427" s="78">
        <v>1000</v>
      </c>
      <c r="J427" s="68" t="str">
        <f>IF(Таблица1[[#This Row],[Примерная вместимость в бокс]]="","",IFERROR(IF(Таблица1[[#This Row],[Заказ, шт]]="","",L427/I427),0))</f>
        <v/>
      </c>
      <c r="K427" s="94">
        <v>1.012</v>
      </c>
      <c r="L427" s="69"/>
      <c r="M427" s="92">
        <f>Таблица1[[#This Row],[Заказ, шт]]*Таблица1[[#This Row],[Цена , €]]</f>
        <v>0</v>
      </c>
      <c r="N427" s="90" t="str">
        <f>IF(Таблица1[[#This Row],[Заказ, шт]]="","",Таблица1[[#This Row],[Цена , €]]*$O$13*$M$8)</f>
        <v/>
      </c>
      <c r="O427" s="40"/>
    </row>
    <row r="428" spans="2:15">
      <c r="B428" s="66" t="s">
        <v>124</v>
      </c>
      <c r="C428" s="67" t="s">
        <v>1409</v>
      </c>
      <c r="D428" s="66" t="s">
        <v>98</v>
      </c>
      <c r="E428" s="68">
        <v>1</v>
      </c>
      <c r="F428" s="68" t="s">
        <v>865</v>
      </c>
      <c r="G428" s="77">
        <v>11</v>
      </c>
      <c r="H428" s="77" t="str">
        <f>IF(Таблица1[[#This Row],[Вес/шт]]*Таблица1[[#This Row],[Заказ, шт]]=0,"",Таблица1[[#This Row],[Вес/шт]]*Таблица1[[#This Row],[Заказ, шт]])</f>
        <v/>
      </c>
      <c r="I428" s="78"/>
      <c r="J428" s="68" t="str">
        <f>IF(Таблица1[[#This Row],[Примерная вместимость в бокс]]="","",IFERROR(IF(Таблица1[[#This Row],[Заказ, шт]]="","",L428/I428),0))</f>
        <v/>
      </c>
      <c r="K428" s="94">
        <v>13.3012</v>
      </c>
      <c r="L428" s="69"/>
      <c r="M428" s="92">
        <f>Таблица1[[#This Row],[Заказ, шт]]*Таблица1[[#This Row],[Цена , €]]</f>
        <v>0</v>
      </c>
      <c r="N428" s="90" t="str">
        <f>IF(Таблица1[[#This Row],[Заказ, шт]]="","",Таблица1[[#This Row],[Цена , €]]*$O$13*$M$8)</f>
        <v/>
      </c>
      <c r="O428" s="40"/>
    </row>
    <row r="429" spans="2:15">
      <c r="B429" s="66" t="s">
        <v>122</v>
      </c>
      <c r="C429" s="67" t="s">
        <v>1410</v>
      </c>
      <c r="D429" s="66" t="s">
        <v>86</v>
      </c>
      <c r="E429" s="68">
        <v>10</v>
      </c>
      <c r="F429" s="68" t="s">
        <v>865</v>
      </c>
      <c r="G429" s="77"/>
      <c r="H429" s="77" t="str">
        <f>IF(Таблица1[[#This Row],[Вес/шт]]*Таблица1[[#This Row],[Заказ, шт]]=0,"",Таблица1[[#This Row],[Вес/шт]]*Таблица1[[#This Row],[Заказ, шт]])</f>
        <v/>
      </c>
      <c r="I429" s="78">
        <v>200</v>
      </c>
      <c r="J429" s="68" t="str">
        <f>IF(Таблица1[[#This Row],[Примерная вместимость в бокс]]="","",IFERROR(IF(Таблица1[[#This Row],[Заказ, шт]]="","",L429/I429),0))</f>
        <v/>
      </c>
      <c r="K429" s="94">
        <v>3.1806999999999999</v>
      </c>
      <c r="L429" s="69"/>
      <c r="M429" s="92">
        <f>Таблица1[[#This Row],[Заказ, шт]]*Таблица1[[#This Row],[Цена , €]]</f>
        <v>0</v>
      </c>
      <c r="N429" s="90" t="str">
        <f>IF(Таблица1[[#This Row],[Заказ, шт]]="","",Таблица1[[#This Row],[Цена , €]]*$O$13*$M$8)</f>
        <v/>
      </c>
      <c r="O429" s="40"/>
    </row>
    <row r="430" spans="2:15">
      <c r="B430" s="66" t="s">
        <v>123</v>
      </c>
      <c r="C430" s="67" t="s">
        <v>1411</v>
      </c>
      <c r="D430" s="66" t="s">
        <v>94</v>
      </c>
      <c r="E430" s="68">
        <v>1</v>
      </c>
      <c r="F430" s="68" t="s">
        <v>865</v>
      </c>
      <c r="G430" s="77"/>
      <c r="H430" s="77" t="str">
        <f>IF(Таблица1[[#This Row],[Вес/шт]]*Таблица1[[#This Row],[Заказ, шт]]=0,"",Таблица1[[#This Row],[Вес/шт]]*Таблица1[[#This Row],[Заказ, шт]])</f>
        <v/>
      </c>
      <c r="I430" s="78">
        <v>85</v>
      </c>
      <c r="J430" s="68" t="str">
        <f>IF(Таблица1[[#This Row],[Примерная вместимость в бокс]]="","",IFERROR(IF(Таблица1[[#This Row],[Заказ, шт]]="","",L430/I430),0))</f>
        <v/>
      </c>
      <c r="K430" s="94">
        <v>5.7831000000000001</v>
      </c>
      <c r="L430" s="69"/>
      <c r="M430" s="92">
        <f>Таблица1[[#This Row],[Заказ, шт]]*Таблица1[[#This Row],[Цена , €]]</f>
        <v>0</v>
      </c>
      <c r="N430" s="90" t="str">
        <f>IF(Таблица1[[#This Row],[Заказ, шт]]="","",Таблица1[[#This Row],[Цена , €]]*$O$13*$M$8)</f>
        <v/>
      </c>
      <c r="O430" s="40"/>
    </row>
    <row r="431" spans="2:15">
      <c r="B431" s="66" t="s">
        <v>127</v>
      </c>
      <c r="C431" s="67" t="s">
        <v>1412</v>
      </c>
      <c r="D431" s="66" t="s">
        <v>98</v>
      </c>
      <c r="E431" s="68">
        <v>1</v>
      </c>
      <c r="F431" s="68" t="s">
        <v>865</v>
      </c>
      <c r="G431" s="77">
        <v>11</v>
      </c>
      <c r="H431" s="77" t="str">
        <f>IF(Таблица1[[#This Row],[Вес/шт]]*Таблица1[[#This Row],[Заказ, шт]]=0,"",Таблица1[[#This Row],[Вес/шт]]*Таблица1[[#This Row],[Заказ, шт]])</f>
        <v/>
      </c>
      <c r="I431" s="78"/>
      <c r="J431" s="68" t="str">
        <f>IF(Таблица1[[#This Row],[Примерная вместимость в бокс]]="","",IFERROR(IF(Таблица1[[#This Row],[Заказ, шт]]="","",L431/I431),0))</f>
        <v/>
      </c>
      <c r="K431" s="94">
        <v>13.3012</v>
      </c>
      <c r="L431" s="69"/>
      <c r="M431" s="92">
        <f>Таблица1[[#This Row],[Заказ, шт]]*Таблица1[[#This Row],[Цена , €]]</f>
        <v>0</v>
      </c>
      <c r="N431" s="90" t="str">
        <f>IF(Таблица1[[#This Row],[Заказ, шт]]="","",Таблица1[[#This Row],[Цена , €]]*$O$13*$M$8)</f>
        <v/>
      </c>
      <c r="O431" s="40"/>
    </row>
    <row r="432" spans="2:15">
      <c r="B432" s="66" t="s">
        <v>125</v>
      </c>
      <c r="C432" s="67" t="s">
        <v>1413</v>
      </c>
      <c r="D432" s="66" t="s">
        <v>86</v>
      </c>
      <c r="E432" s="68">
        <v>10</v>
      </c>
      <c r="F432" s="68" t="s">
        <v>865</v>
      </c>
      <c r="G432" s="77"/>
      <c r="H432" s="77" t="str">
        <f>IF(Таблица1[[#This Row],[Вес/шт]]*Таблица1[[#This Row],[Заказ, шт]]=0,"",Таблица1[[#This Row],[Вес/шт]]*Таблица1[[#This Row],[Заказ, шт]])</f>
        <v/>
      </c>
      <c r="I432" s="78">
        <v>200</v>
      </c>
      <c r="J432" s="68" t="str">
        <f>IF(Таблица1[[#This Row],[Примерная вместимость в бокс]]="","",IFERROR(IF(Таблица1[[#This Row],[Заказ, шт]]="","",L432/I432),0))</f>
        <v/>
      </c>
      <c r="K432" s="94">
        <v>3.1806999999999999</v>
      </c>
      <c r="L432" s="69"/>
      <c r="M432" s="92">
        <f>Таблица1[[#This Row],[Заказ, шт]]*Таблица1[[#This Row],[Цена , €]]</f>
        <v>0</v>
      </c>
      <c r="N432" s="90" t="str">
        <f>IF(Таблица1[[#This Row],[Заказ, шт]]="","",Таблица1[[#This Row],[Цена , €]]*$O$13*$M$8)</f>
        <v/>
      </c>
      <c r="O432" s="40"/>
    </row>
    <row r="433" spans="2:15">
      <c r="B433" s="66" t="s">
        <v>126</v>
      </c>
      <c r="C433" s="67" t="s">
        <v>1414</v>
      </c>
      <c r="D433" s="66" t="s">
        <v>94</v>
      </c>
      <c r="E433" s="68">
        <v>1</v>
      </c>
      <c r="F433" s="68" t="s">
        <v>865</v>
      </c>
      <c r="G433" s="77"/>
      <c r="H433" s="77" t="str">
        <f>IF(Таблица1[[#This Row],[Вес/шт]]*Таблица1[[#This Row],[Заказ, шт]]=0,"",Таблица1[[#This Row],[Вес/шт]]*Таблица1[[#This Row],[Заказ, шт]])</f>
        <v/>
      </c>
      <c r="I433" s="78">
        <v>85</v>
      </c>
      <c r="J433" s="68" t="str">
        <f>IF(Таблица1[[#This Row],[Примерная вместимость в бокс]]="","",IFERROR(IF(Таблица1[[#This Row],[Заказ, шт]]="","",L433/I433),0))</f>
        <v/>
      </c>
      <c r="K433" s="94">
        <v>5.7831000000000001</v>
      </c>
      <c r="L433" s="69"/>
      <c r="M433" s="92">
        <f>Таблица1[[#This Row],[Заказ, шт]]*Таблица1[[#This Row],[Цена , €]]</f>
        <v>0</v>
      </c>
      <c r="N433" s="90" t="str">
        <f>IF(Таблица1[[#This Row],[Заказ, шт]]="","",Таблица1[[#This Row],[Цена , €]]*$O$13*$M$8)</f>
        <v/>
      </c>
      <c r="O433" s="40"/>
    </row>
    <row r="434" spans="2:15">
      <c r="B434" s="66" t="s">
        <v>83</v>
      </c>
      <c r="C434" s="67" t="s">
        <v>1415</v>
      </c>
      <c r="D434" s="66" t="s">
        <v>81</v>
      </c>
      <c r="E434" s="68">
        <v>50</v>
      </c>
      <c r="F434" s="68" t="s">
        <v>865</v>
      </c>
      <c r="G434" s="77"/>
      <c r="H434" s="77" t="str">
        <f>IF(Таблица1[[#This Row],[Вес/шт]]*Таблица1[[#This Row],[Заказ, шт]]=0,"",Таблица1[[#This Row],[Вес/шт]]*Таблица1[[#This Row],[Заказ, шт]])</f>
        <v/>
      </c>
      <c r="I434" s="78">
        <v>1000</v>
      </c>
      <c r="J434" s="68" t="str">
        <f>IF(Таблица1[[#This Row],[Примерная вместимость в бокс]]="","",IFERROR(IF(Таблица1[[#This Row],[Заказ, шт]]="","",L434/I434),0))</f>
        <v/>
      </c>
      <c r="K434" s="94">
        <v>1.012</v>
      </c>
      <c r="L434" s="69"/>
      <c r="M434" s="92">
        <f>Таблица1[[#This Row],[Заказ, шт]]*Таблица1[[#This Row],[Цена , €]]</f>
        <v>0</v>
      </c>
      <c r="N434" s="90" t="str">
        <f>IF(Таблица1[[#This Row],[Заказ, шт]]="","",Таблица1[[#This Row],[Цена , €]]*$O$13*$M$8)</f>
        <v/>
      </c>
      <c r="O434" s="40"/>
    </row>
    <row r="435" spans="2:15">
      <c r="B435" s="66" t="s">
        <v>137</v>
      </c>
      <c r="C435" s="67" t="s">
        <v>1416</v>
      </c>
      <c r="D435" s="66" t="s">
        <v>98</v>
      </c>
      <c r="E435" s="68">
        <v>1</v>
      </c>
      <c r="F435" s="68" t="s">
        <v>865</v>
      </c>
      <c r="G435" s="77">
        <v>11</v>
      </c>
      <c r="H435" s="77" t="str">
        <f>IF(Таблица1[[#This Row],[Вес/шт]]*Таблица1[[#This Row],[Заказ, шт]]=0,"",Таблица1[[#This Row],[Вес/шт]]*Таблица1[[#This Row],[Заказ, шт]])</f>
        <v/>
      </c>
      <c r="I435" s="78"/>
      <c r="J435" s="68" t="str">
        <f>IF(Таблица1[[#This Row],[Примерная вместимость в бокс]]="","",IFERROR(IF(Таблица1[[#This Row],[Заказ, шт]]="","",L435/I435),0))</f>
        <v/>
      </c>
      <c r="K435" s="94">
        <v>13.3012</v>
      </c>
      <c r="L435" s="69"/>
      <c r="M435" s="92">
        <f>Таблица1[[#This Row],[Заказ, шт]]*Таблица1[[#This Row],[Цена , €]]</f>
        <v>0</v>
      </c>
      <c r="N435" s="90" t="str">
        <f>IF(Таблица1[[#This Row],[Заказ, шт]]="","",Таблица1[[#This Row],[Цена , €]]*$O$13*$M$8)</f>
        <v/>
      </c>
      <c r="O435" s="40"/>
    </row>
    <row r="436" spans="2:15">
      <c r="B436" s="66" t="s">
        <v>135</v>
      </c>
      <c r="C436" s="67" t="s">
        <v>1417</v>
      </c>
      <c r="D436" s="66" t="s">
        <v>86</v>
      </c>
      <c r="E436" s="68">
        <v>10</v>
      </c>
      <c r="F436" s="68" t="s">
        <v>865</v>
      </c>
      <c r="G436" s="77"/>
      <c r="H436" s="77" t="str">
        <f>IF(Таблица1[[#This Row],[Вес/шт]]*Таблица1[[#This Row],[Заказ, шт]]=0,"",Таблица1[[#This Row],[Вес/шт]]*Таблица1[[#This Row],[Заказ, шт]])</f>
        <v/>
      </c>
      <c r="I436" s="78">
        <v>200</v>
      </c>
      <c r="J436" s="68" t="str">
        <f>IF(Таблица1[[#This Row],[Примерная вместимость в бокс]]="","",IFERROR(IF(Таблица1[[#This Row],[Заказ, шт]]="","",L436/I436),0))</f>
        <v/>
      </c>
      <c r="K436" s="94">
        <v>3.1806999999999999</v>
      </c>
      <c r="L436" s="69"/>
      <c r="M436" s="92">
        <f>Таблица1[[#This Row],[Заказ, шт]]*Таблица1[[#This Row],[Цена , €]]</f>
        <v>0</v>
      </c>
      <c r="N436" s="90" t="str">
        <f>IF(Таблица1[[#This Row],[Заказ, шт]]="","",Таблица1[[#This Row],[Цена , €]]*$O$13*$M$8)</f>
        <v/>
      </c>
      <c r="O436" s="40"/>
    </row>
    <row r="437" spans="2:15">
      <c r="B437" s="66" t="s">
        <v>136</v>
      </c>
      <c r="C437" s="67" t="s">
        <v>1418</v>
      </c>
      <c r="D437" s="66" t="s">
        <v>94</v>
      </c>
      <c r="E437" s="68">
        <v>1</v>
      </c>
      <c r="F437" s="68" t="s">
        <v>865</v>
      </c>
      <c r="G437" s="77"/>
      <c r="H437" s="77" t="str">
        <f>IF(Таблица1[[#This Row],[Вес/шт]]*Таблица1[[#This Row],[Заказ, шт]]=0,"",Таблица1[[#This Row],[Вес/шт]]*Таблица1[[#This Row],[Заказ, шт]])</f>
        <v/>
      </c>
      <c r="I437" s="78">
        <v>85</v>
      </c>
      <c r="J437" s="68" t="str">
        <f>IF(Таблица1[[#This Row],[Примерная вместимость в бокс]]="","",IFERROR(IF(Таблица1[[#This Row],[Заказ, шт]]="","",L437/I437),0))</f>
        <v/>
      </c>
      <c r="K437" s="94">
        <v>5.7831000000000001</v>
      </c>
      <c r="L437" s="69"/>
      <c r="M437" s="92">
        <f>Таблица1[[#This Row],[Заказ, шт]]*Таблица1[[#This Row],[Цена , €]]</f>
        <v>0</v>
      </c>
      <c r="N437" s="90" t="str">
        <f>IF(Таблица1[[#This Row],[Заказ, шт]]="","",Таблица1[[#This Row],[Цена , €]]*$O$13*$M$8)</f>
        <v/>
      </c>
      <c r="O437" s="40"/>
    </row>
    <row r="438" spans="2:15">
      <c r="B438" s="66" t="s">
        <v>497</v>
      </c>
      <c r="C438" s="67" t="s">
        <v>1419</v>
      </c>
      <c r="D438" s="66" t="s">
        <v>81</v>
      </c>
      <c r="E438" s="68">
        <v>50</v>
      </c>
      <c r="F438" s="68" t="s">
        <v>865</v>
      </c>
      <c r="G438" s="77"/>
      <c r="H438" s="77" t="str">
        <f>IF(Таблица1[[#This Row],[Вес/шт]]*Таблица1[[#This Row],[Заказ, шт]]=0,"",Таблица1[[#This Row],[Вес/шт]]*Таблица1[[#This Row],[Заказ, шт]])</f>
        <v/>
      </c>
      <c r="I438" s="78">
        <v>1000</v>
      </c>
      <c r="J438" s="68" t="str">
        <f>IF(Таблица1[[#This Row],[Примерная вместимость в бокс]]="","",IFERROR(IF(Таблица1[[#This Row],[Заказ, шт]]="","",L438/I438),0))</f>
        <v/>
      </c>
      <c r="K438" s="94">
        <v>1.0988</v>
      </c>
      <c r="L438" s="69"/>
      <c r="M438" s="92">
        <f>Таблица1[[#This Row],[Заказ, шт]]*Таблица1[[#This Row],[Цена , €]]</f>
        <v>0</v>
      </c>
      <c r="N438" s="90" t="str">
        <f>IF(Таблица1[[#This Row],[Заказ, шт]]="","",Таблица1[[#This Row],[Цена , €]]*$O$13*$M$8)</f>
        <v/>
      </c>
      <c r="O438" s="40"/>
    </row>
    <row r="439" spans="2:15">
      <c r="B439" s="66" t="s">
        <v>498</v>
      </c>
      <c r="C439" s="67" t="s">
        <v>1420</v>
      </c>
      <c r="D439" s="66" t="s">
        <v>86</v>
      </c>
      <c r="E439" s="68">
        <v>10</v>
      </c>
      <c r="F439" s="68" t="s">
        <v>867</v>
      </c>
      <c r="G439" s="77"/>
      <c r="H439" s="77" t="str">
        <f>IF(Таблица1[[#This Row],[Вес/шт]]*Таблица1[[#This Row],[Заказ, шт]]=0,"",Таблица1[[#This Row],[Вес/шт]]*Таблица1[[#This Row],[Заказ, шт]])</f>
        <v/>
      </c>
      <c r="I439" s="78">
        <v>200</v>
      </c>
      <c r="J439" s="68" t="str">
        <f>IF(Таблица1[[#This Row],[Примерная вместимость в бокс]]="","",IFERROR(IF(Таблица1[[#This Row],[Заказ, шт]]="","",L439/I439),0))</f>
        <v/>
      </c>
      <c r="K439" s="94">
        <v>3.7012</v>
      </c>
      <c r="L439" s="69"/>
      <c r="M439" s="92">
        <f>Таблица1[[#This Row],[Заказ, шт]]*Таблица1[[#This Row],[Цена , €]]</f>
        <v>0</v>
      </c>
      <c r="N439" s="90" t="str">
        <f>IF(Таблица1[[#This Row],[Заказ, шт]]="","",Таблица1[[#This Row],[Цена , €]]*$O$13*$M$8)</f>
        <v/>
      </c>
      <c r="O439" s="40"/>
    </row>
    <row r="440" spans="2:15" ht="12.75" customHeight="1">
      <c r="B440" s="73" t="s">
        <v>992</v>
      </c>
      <c r="C440" s="67" t="s">
        <v>1421</v>
      </c>
      <c r="D440" s="66" t="s">
        <v>94</v>
      </c>
      <c r="E440" s="68">
        <v>1</v>
      </c>
      <c r="F440" s="68" t="s">
        <v>865</v>
      </c>
      <c r="G440" s="77"/>
      <c r="H440" s="77" t="str">
        <f>IF(Таблица1[[#This Row],[Вес/шт]]*Таблица1[[#This Row],[Заказ, шт]]=0,"",Таблица1[[#This Row],[Вес/шт]]*Таблица1[[#This Row],[Заказ, шт]])</f>
        <v/>
      </c>
      <c r="I440" s="78">
        <v>85</v>
      </c>
      <c r="J440" s="68" t="str">
        <f>IF(Таблица1[[#This Row],[Примерная вместимость в бокс]]="","",IFERROR(IF(Таблица1[[#This Row],[Заказ, шт]]="","",L440/I440),0))</f>
        <v/>
      </c>
      <c r="K440" s="94">
        <v>6.2168999999999999</v>
      </c>
      <c r="L440" s="69"/>
      <c r="M440" s="92">
        <f>Таблица1[[#This Row],[Заказ, шт]]*Таблица1[[#This Row],[Цена , €]]</f>
        <v>0</v>
      </c>
      <c r="N440" s="90" t="str">
        <f>IF(Таблица1[[#This Row],[Заказ, шт]]="","",Таблица1[[#This Row],[Цена , €]]*$O$13*$M$8)</f>
        <v/>
      </c>
      <c r="O440" s="40"/>
    </row>
    <row r="441" spans="2:15" ht="12.75" customHeight="1">
      <c r="B441" s="66" t="s">
        <v>138</v>
      </c>
      <c r="C441" s="67" t="s">
        <v>1422</v>
      </c>
      <c r="D441" s="66" t="s">
        <v>86</v>
      </c>
      <c r="E441" s="68">
        <v>10</v>
      </c>
      <c r="F441" s="68" t="s">
        <v>865</v>
      </c>
      <c r="G441" s="77"/>
      <c r="H441" s="77" t="str">
        <f>IF(Таблица1[[#This Row],[Вес/шт]]*Таблица1[[#This Row],[Заказ, шт]]=0,"",Таблица1[[#This Row],[Вес/шт]]*Таблица1[[#This Row],[Заказ, шт]])</f>
        <v/>
      </c>
      <c r="I441" s="78">
        <v>200</v>
      </c>
      <c r="J441" s="68" t="str">
        <f>IF(Таблица1[[#This Row],[Примерная вместимость в бокс]]="","",IFERROR(IF(Таблица1[[#This Row],[Заказ, шт]]="","",L441/I441),0))</f>
        <v/>
      </c>
      <c r="K441" s="94">
        <v>3.1806999999999999</v>
      </c>
      <c r="L441" s="69"/>
      <c r="M441" s="92">
        <f>Таблица1[[#This Row],[Заказ, шт]]*Таблица1[[#This Row],[Цена , €]]</f>
        <v>0</v>
      </c>
      <c r="N441" s="90" t="str">
        <f>IF(Таблица1[[#This Row],[Заказ, шт]]="","",Таблица1[[#This Row],[Цена , €]]*$O$13*$M$8)</f>
        <v/>
      </c>
      <c r="O441" s="40"/>
    </row>
    <row r="442" spans="2:15">
      <c r="B442" s="66" t="s">
        <v>499</v>
      </c>
      <c r="C442" s="67" t="s">
        <v>1423</v>
      </c>
      <c r="D442" s="66" t="s">
        <v>81</v>
      </c>
      <c r="E442" s="68">
        <v>50</v>
      </c>
      <c r="F442" s="68" t="s">
        <v>865</v>
      </c>
      <c r="G442" s="77"/>
      <c r="H442" s="77" t="str">
        <f>IF(Таблица1[[#This Row],[Вес/шт]]*Таблица1[[#This Row],[Заказ, шт]]=0,"",Таблица1[[#This Row],[Вес/шт]]*Таблица1[[#This Row],[Заказ, шт]])</f>
        <v/>
      </c>
      <c r="I442" s="78">
        <v>1000</v>
      </c>
      <c r="J442" s="68" t="str">
        <f>IF(Таблица1[[#This Row],[Примерная вместимость в бокс]]="","",IFERROR(IF(Таблица1[[#This Row],[Заказ, шт]]="","",L442/I442),0))</f>
        <v/>
      </c>
      <c r="K442" s="94">
        <v>1.0988</v>
      </c>
      <c r="L442" s="69"/>
      <c r="M442" s="92">
        <f>Таблица1[[#This Row],[Заказ, шт]]*Таблица1[[#This Row],[Цена , €]]</f>
        <v>0</v>
      </c>
      <c r="N442" s="90" t="str">
        <f>IF(Таблица1[[#This Row],[Заказ, шт]]="","",Таблица1[[#This Row],[Цена , €]]*$O$13*$M$8)</f>
        <v/>
      </c>
      <c r="O442" s="40"/>
    </row>
    <row r="443" spans="2:15" ht="12.75" customHeight="1">
      <c r="B443" s="66" t="s">
        <v>258</v>
      </c>
      <c r="C443" s="67" t="s">
        <v>1424</v>
      </c>
      <c r="D443" s="66" t="s">
        <v>86</v>
      </c>
      <c r="E443" s="68">
        <v>10</v>
      </c>
      <c r="F443" s="68" t="s">
        <v>865</v>
      </c>
      <c r="G443" s="77"/>
      <c r="H443" s="77" t="str">
        <f>IF(Таблица1[[#This Row],[Вес/шт]]*Таблица1[[#This Row],[Заказ, шт]]=0,"",Таблица1[[#This Row],[Вес/шт]]*Таблица1[[#This Row],[Заказ, шт]])</f>
        <v/>
      </c>
      <c r="I443" s="78">
        <v>200</v>
      </c>
      <c r="J443" s="68" t="str">
        <f>IF(Таблица1[[#This Row],[Примерная вместимость в бокс]]="","",IFERROR(IF(Таблица1[[#This Row],[Заказ, шт]]="","",L443/I443),0))</f>
        <v/>
      </c>
      <c r="K443" s="94">
        <v>4.1638999999999999</v>
      </c>
      <c r="L443" s="69"/>
      <c r="M443" s="92">
        <f>Таблица1[[#This Row],[Заказ, шт]]*Таблица1[[#This Row],[Цена , €]]</f>
        <v>0</v>
      </c>
      <c r="N443" s="90" t="str">
        <f>IF(Таблица1[[#This Row],[Заказ, шт]]="","",Таблица1[[#This Row],[Цена , €]]*$O$13*$M$8)</f>
        <v/>
      </c>
      <c r="O443" s="40"/>
    </row>
    <row r="444" spans="2:15">
      <c r="B444" s="66" t="s">
        <v>141</v>
      </c>
      <c r="C444" s="67" t="s">
        <v>1425</v>
      </c>
      <c r="D444" s="66" t="s">
        <v>98</v>
      </c>
      <c r="E444" s="68">
        <v>1</v>
      </c>
      <c r="F444" s="68" t="s">
        <v>865</v>
      </c>
      <c r="G444" s="77">
        <v>11</v>
      </c>
      <c r="H444" s="77" t="str">
        <f>IF(Таблица1[[#This Row],[Вес/шт]]*Таблица1[[#This Row],[Заказ, шт]]=0,"",Таблица1[[#This Row],[Вес/шт]]*Таблица1[[#This Row],[Заказ, шт]])</f>
        <v/>
      </c>
      <c r="I444" s="78"/>
      <c r="J444" s="68" t="str">
        <f>IF(Таблица1[[#This Row],[Примерная вместимость в бокс]]="","",IFERROR(IF(Таблица1[[#This Row],[Заказ, шт]]="","",L444/I444),0))</f>
        <v/>
      </c>
      <c r="K444" s="94">
        <v>13.3012</v>
      </c>
      <c r="L444" s="69"/>
      <c r="M444" s="92">
        <f>Таблица1[[#This Row],[Заказ, шт]]*Таблица1[[#This Row],[Цена , €]]</f>
        <v>0</v>
      </c>
      <c r="N444" s="90" t="str">
        <f>IF(Таблица1[[#This Row],[Заказ, шт]]="","",Таблица1[[#This Row],[Цена , €]]*$O$13*$M$8)</f>
        <v/>
      </c>
      <c r="O444" s="40"/>
    </row>
    <row r="445" spans="2:15">
      <c r="B445" s="66" t="s">
        <v>139</v>
      </c>
      <c r="C445" s="67" t="s">
        <v>1426</v>
      </c>
      <c r="D445" s="66" t="s">
        <v>86</v>
      </c>
      <c r="E445" s="68">
        <v>10</v>
      </c>
      <c r="F445" s="68" t="s">
        <v>865</v>
      </c>
      <c r="G445" s="77"/>
      <c r="H445" s="77" t="str">
        <f>IF(Таблица1[[#This Row],[Вес/шт]]*Таблица1[[#This Row],[Заказ, шт]]=0,"",Таблица1[[#This Row],[Вес/шт]]*Таблица1[[#This Row],[Заказ, шт]])</f>
        <v/>
      </c>
      <c r="I445" s="78">
        <v>200</v>
      </c>
      <c r="J445" s="68" t="str">
        <f>IF(Таблица1[[#This Row],[Примерная вместимость в бокс]]="","",IFERROR(IF(Таблица1[[#This Row],[Заказ, шт]]="","",L445/I445),0))</f>
        <v/>
      </c>
      <c r="K445" s="94">
        <v>3.1806999999999999</v>
      </c>
      <c r="L445" s="69"/>
      <c r="M445" s="92">
        <f>Таблица1[[#This Row],[Заказ, шт]]*Таблица1[[#This Row],[Цена , €]]</f>
        <v>0</v>
      </c>
      <c r="N445" s="90" t="str">
        <f>IF(Таблица1[[#This Row],[Заказ, шт]]="","",Таблица1[[#This Row],[Цена , €]]*$O$13*$M$8)</f>
        <v/>
      </c>
      <c r="O445" s="40"/>
    </row>
    <row r="446" spans="2:15">
      <c r="B446" s="66" t="s">
        <v>140</v>
      </c>
      <c r="C446" s="67" t="s">
        <v>1427</v>
      </c>
      <c r="D446" s="66" t="s">
        <v>94</v>
      </c>
      <c r="E446" s="68">
        <v>1</v>
      </c>
      <c r="F446" s="68" t="s">
        <v>865</v>
      </c>
      <c r="G446" s="77"/>
      <c r="H446" s="77" t="str">
        <f>IF(Таблица1[[#This Row],[Вес/шт]]*Таблица1[[#This Row],[Заказ, шт]]=0,"",Таблица1[[#This Row],[Вес/шт]]*Таблица1[[#This Row],[Заказ, шт]])</f>
        <v/>
      </c>
      <c r="I446" s="78">
        <v>85</v>
      </c>
      <c r="J446" s="68" t="str">
        <f>IF(Таблица1[[#This Row],[Примерная вместимость в бокс]]="","",IFERROR(IF(Таблица1[[#This Row],[Заказ, шт]]="","",L446/I446),0))</f>
        <v/>
      </c>
      <c r="K446" s="94">
        <v>5.7831000000000001</v>
      </c>
      <c r="L446" s="69"/>
      <c r="M446" s="92">
        <f>Таблица1[[#This Row],[Заказ, шт]]*Таблица1[[#This Row],[Цена , €]]</f>
        <v>0</v>
      </c>
      <c r="N446" s="90" t="str">
        <f>IF(Таблица1[[#This Row],[Заказ, шт]]="","",Таблица1[[#This Row],[Цена , €]]*$O$13*$M$8)</f>
        <v/>
      </c>
      <c r="O446" s="40"/>
    </row>
    <row r="447" spans="2:15">
      <c r="B447" s="66" t="s">
        <v>500</v>
      </c>
      <c r="C447" s="67" t="s">
        <v>1428</v>
      </c>
      <c r="D447" s="66" t="s">
        <v>81</v>
      </c>
      <c r="E447" s="68">
        <v>50</v>
      </c>
      <c r="F447" s="68" t="s">
        <v>865</v>
      </c>
      <c r="G447" s="77"/>
      <c r="H447" s="77" t="str">
        <f>IF(Таблица1[[#This Row],[Вес/шт]]*Таблица1[[#This Row],[Заказ, шт]]=0,"",Таблица1[[#This Row],[Вес/шт]]*Таблица1[[#This Row],[Заказ, шт]])</f>
        <v/>
      </c>
      <c r="I447" s="78">
        <v>1000</v>
      </c>
      <c r="J447" s="68" t="str">
        <f>IF(Таблица1[[#This Row],[Примерная вместимость в бокс]]="","",IFERROR(IF(Таблица1[[#This Row],[Заказ, шт]]="","",L447/I447),0))</f>
        <v/>
      </c>
      <c r="K447" s="94">
        <v>1.0988</v>
      </c>
      <c r="L447" s="69"/>
      <c r="M447" s="92">
        <f>Таблица1[[#This Row],[Заказ, шт]]*Таблица1[[#This Row],[Цена , €]]</f>
        <v>0</v>
      </c>
      <c r="N447" s="90" t="str">
        <f>IF(Таблица1[[#This Row],[Заказ, шт]]="","",Таблица1[[#This Row],[Цена , €]]*$O$13*$M$8)</f>
        <v/>
      </c>
      <c r="O447" s="40"/>
    </row>
    <row r="448" spans="2:15">
      <c r="B448" s="66" t="s">
        <v>501</v>
      </c>
      <c r="C448" s="67" t="s">
        <v>1429</v>
      </c>
      <c r="D448" s="66" t="s">
        <v>98</v>
      </c>
      <c r="E448" s="68">
        <v>1</v>
      </c>
      <c r="F448" s="68" t="s">
        <v>89</v>
      </c>
      <c r="G448" s="77">
        <v>11</v>
      </c>
      <c r="H448" s="77" t="str">
        <f>IF(Таблица1[[#This Row],[Вес/шт]]*Таблица1[[#This Row],[Заказ, шт]]=0,"",Таблица1[[#This Row],[Вес/шт]]*Таблица1[[#This Row],[Заказ, шт]])</f>
        <v/>
      </c>
      <c r="I448" s="78"/>
      <c r="J448" s="68" t="str">
        <f>IF(Таблица1[[#This Row],[Примерная вместимость в бокс]]="","",IFERROR(IF(Таблица1[[#This Row],[Заказ, шт]]="","",L448/I448),0))</f>
        <v/>
      </c>
      <c r="K448" s="94">
        <v>13.3012</v>
      </c>
      <c r="L448" s="69"/>
      <c r="M448" s="92">
        <f>Таблица1[[#This Row],[Заказ, шт]]*Таблица1[[#This Row],[Цена , €]]</f>
        <v>0</v>
      </c>
      <c r="N448" s="90" t="str">
        <f>IF(Таблица1[[#This Row],[Заказ, шт]]="","",Таблица1[[#This Row],[Цена , €]]*$O$13*$M$8)</f>
        <v/>
      </c>
      <c r="O448" s="40"/>
    </row>
    <row r="449" spans="1:15">
      <c r="B449" s="66" t="s">
        <v>504</v>
      </c>
      <c r="C449" s="67" t="s">
        <v>1430</v>
      </c>
      <c r="D449" s="66" t="s">
        <v>86</v>
      </c>
      <c r="E449" s="68">
        <v>10</v>
      </c>
      <c r="F449" s="68" t="s">
        <v>88</v>
      </c>
      <c r="G449" s="77"/>
      <c r="H449" s="77" t="str">
        <f>IF(Таблица1[[#This Row],[Вес/шт]]*Таблица1[[#This Row],[Заказ, шт]]=0,"",Таблица1[[#This Row],[Вес/шт]]*Таблица1[[#This Row],[Заказ, шт]])</f>
        <v/>
      </c>
      <c r="I449" s="78">
        <v>200</v>
      </c>
      <c r="J449" s="68" t="str">
        <f>IF(Таблица1[[#This Row],[Примерная вместимость в бокс]]="","",IFERROR(IF(Таблица1[[#This Row],[Заказ, шт]]="","",L449/I449),0))</f>
        <v/>
      </c>
      <c r="K449" s="94">
        <v>3.1806999999999999</v>
      </c>
      <c r="L449" s="69"/>
      <c r="M449" s="92">
        <f>Таблица1[[#This Row],[Заказ, шт]]*Таблица1[[#This Row],[Цена , €]]</f>
        <v>0</v>
      </c>
      <c r="N449" s="90" t="str">
        <f>IF(Таблица1[[#This Row],[Заказ, шт]]="","",Таблица1[[#This Row],[Цена , €]]*$O$13*$M$8)</f>
        <v/>
      </c>
      <c r="O449" s="40"/>
    </row>
    <row r="450" spans="1:15">
      <c r="B450" s="66" t="s">
        <v>503</v>
      </c>
      <c r="C450" s="67" t="s">
        <v>1431</v>
      </c>
      <c r="D450" s="66" t="s">
        <v>94</v>
      </c>
      <c r="E450" s="68">
        <v>1</v>
      </c>
      <c r="F450" s="68" t="s">
        <v>90</v>
      </c>
      <c r="G450" s="77"/>
      <c r="H450" s="77" t="str">
        <f>IF(Таблица1[[#This Row],[Вес/шт]]*Таблица1[[#This Row],[Заказ, шт]]=0,"",Таблица1[[#This Row],[Вес/шт]]*Таблица1[[#This Row],[Заказ, шт]])</f>
        <v/>
      </c>
      <c r="I450" s="78">
        <v>85</v>
      </c>
      <c r="J450" s="68" t="str">
        <f>IF(Таблица1[[#This Row],[Примерная вместимость в бокс]]="","",IFERROR(IF(Таблица1[[#This Row],[Заказ, шт]]="","",L450/I450),0))</f>
        <v/>
      </c>
      <c r="K450" s="94">
        <v>5.7831000000000001</v>
      </c>
      <c r="L450" s="69"/>
      <c r="M450" s="92">
        <f>Таблица1[[#This Row],[Заказ, шт]]*Таблица1[[#This Row],[Цена , €]]</f>
        <v>0</v>
      </c>
      <c r="N450" s="90" t="str">
        <f>IF(Таблица1[[#This Row],[Заказ, шт]]="","",Таблица1[[#This Row],[Цена , €]]*$O$13*$M$8)</f>
        <v/>
      </c>
      <c r="O450" s="40"/>
    </row>
    <row r="451" spans="1:15">
      <c r="B451" s="66" t="s">
        <v>502</v>
      </c>
      <c r="C451" s="67" t="s">
        <v>1432</v>
      </c>
      <c r="D451" s="66" t="s">
        <v>81</v>
      </c>
      <c r="E451" s="68">
        <v>50</v>
      </c>
      <c r="F451" s="68" t="s">
        <v>865</v>
      </c>
      <c r="G451" s="77"/>
      <c r="H451" s="77" t="str">
        <f>IF(Таблица1[[#This Row],[Вес/шт]]*Таблица1[[#This Row],[Заказ, шт]]=0,"",Таблица1[[#This Row],[Вес/шт]]*Таблица1[[#This Row],[Заказ, шт]])</f>
        <v/>
      </c>
      <c r="I451" s="78">
        <v>1000</v>
      </c>
      <c r="J451" s="68" t="str">
        <f>IF(Таблица1[[#This Row],[Примерная вместимость в бокс]]="","",IFERROR(IF(Таблица1[[#This Row],[Заказ, шт]]="","",L451/I451),0))</f>
        <v/>
      </c>
      <c r="K451" s="94">
        <v>1.0988</v>
      </c>
      <c r="L451" s="69"/>
      <c r="M451" s="92">
        <f>Таблица1[[#This Row],[Заказ, шт]]*Таблица1[[#This Row],[Цена , €]]</f>
        <v>0</v>
      </c>
      <c r="N451" s="90" t="str">
        <f>IF(Таблица1[[#This Row],[Заказ, шт]]="","",Таблица1[[#This Row],[Цена , €]]*$O$13*$M$8)</f>
        <v/>
      </c>
      <c r="O451" s="40"/>
    </row>
    <row r="452" spans="1:15">
      <c r="A452" s="37"/>
      <c r="B452" s="66" t="s">
        <v>560</v>
      </c>
      <c r="C452" s="67" t="s">
        <v>1433</v>
      </c>
      <c r="D452" s="66" t="s">
        <v>86</v>
      </c>
      <c r="E452" s="68">
        <v>10</v>
      </c>
      <c r="F452" s="68" t="s">
        <v>199</v>
      </c>
      <c r="G452" s="77"/>
      <c r="H452" s="77" t="str">
        <f>IF(Таблица1[[#This Row],[Вес/шт]]*Таблица1[[#This Row],[Заказ, шт]]=0,"",Таблица1[[#This Row],[Вес/шт]]*Таблица1[[#This Row],[Заказ, шт]])</f>
        <v/>
      </c>
      <c r="I452" s="78">
        <v>200</v>
      </c>
      <c r="J452" s="68" t="str">
        <f>IF(Таблица1[[#This Row],[Примерная вместимость в бокс]]="","",IFERROR(IF(Таблица1[[#This Row],[Заказ, шт]]="","",L452/I452),0))</f>
        <v/>
      </c>
      <c r="K452" s="94">
        <v>3.0072000000000001</v>
      </c>
      <c r="L452" s="69"/>
      <c r="M452" s="92">
        <f>Таблица1[[#This Row],[Заказ, шт]]*Таблица1[[#This Row],[Цена , €]]</f>
        <v>0</v>
      </c>
      <c r="N452" s="90" t="str">
        <f>IF(Таблица1[[#This Row],[Заказ, шт]]="","",Таблица1[[#This Row],[Цена , €]]*$O$13*$M$8)</f>
        <v/>
      </c>
      <c r="O452" s="40"/>
    </row>
    <row r="453" spans="1:15">
      <c r="A453" s="37"/>
      <c r="B453" s="66" t="s">
        <v>347</v>
      </c>
      <c r="C453" s="67" t="s">
        <v>1434</v>
      </c>
      <c r="D453" s="66" t="s">
        <v>86</v>
      </c>
      <c r="E453" s="68">
        <v>10</v>
      </c>
      <c r="F453" s="68" t="s">
        <v>235</v>
      </c>
      <c r="G453" s="77"/>
      <c r="H453" s="77" t="str">
        <f>IF(Таблица1[[#This Row],[Вес/шт]]*Таблица1[[#This Row],[Заказ, шт]]=0,"",Таблица1[[#This Row],[Вес/шт]]*Таблица1[[#This Row],[Заказ, шт]])</f>
        <v/>
      </c>
      <c r="I453" s="78">
        <v>200</v>
      </c>
      <c r="J453" s="68" t="str">
        <f>IF(Таблица1[[#This Row],[Примерная вместимость в бокс]]="","",IFERROR(IF(Таблица1[[#This Row],[Заказ, шт]]="","",L453/I453),0))</f>
        <v/>
      </c>
      <c r="K453" s="94">
        <v>3.0072000000000001</v>
      </c>
      <c r="L453" s="69"/>
      <c r="M453" s="92">
        <f>Таблица1[[#This Row],[Заказ, шт]]*Таблица1[[#This Row],[Цена , €]]</f>
        <v>0</v>
      </c>
      <c r="N453" s="90" t="str">
        <f>IF(Таблица1[[#This Row],[Заказ, шт]]="","",Таблица1[[#This Row],[Цена , €]]*$O$13*$M$8)</f>
        <v/>
      </c>
      <c r="O453" s="40"/>
    </row>
    <row r="454" spans="1:15">
      <c r="A454" s="37"/>
      <c r="B454" s="71" t="s">
        <v>1002</v>
      </c>
      <c r="C454" s="67" t="s">
        <v>1435</v>
      </c>
      <c r="D454" s="66" t="s">
        <v>152</v>
      </c>
      <c r="E454" s="68">
        <v>10</v>
      </c>
      <c r="F454" s="68" t="s">
        <v>881</v>
      </c>
      <c r="G454" s="77"/>
      <c r="H454" s="77" t="str">
        <f>IF(Таблица1[[#This Row],[Вес/шт]]*Таблица1[[#This Row],[Заказ, шт]]=0,"",Таблица1[[#This Row],[Вес/шт]]*Таблица1[[#This Row],[Заказ, шт]])</f>
        <v/>
      </c>
      <c r="I454" s="78">
        <v>200</v>
      </c>
      <c r="J454" s="68" t="str">
        <f>IF(Таблица1[[#This Row],[Примерная вместимость в бокс]]="","",IFERROR(IF(Таблица1[[#This Row],[Заказ, шт]]="","",L454/I454),0))</f>
        <v/>
      </c>
      <c r="K454" s="94">
        <v>3.0072000000000001</v>
      </c>
      <c r="L454" s="69"/>
      <c r="M454" s="92">
        <f>Таблица1[[#This Row],[Заказ, шт]]*Таблица1[[#This Row],[Цена , €]]</f>
        <v>0</v>
      </c>
      <c r="N454" s="90" t="str">
        <f>IF(Таблица1[[#This Row],[Заказ, шт]]="","",Таблица1[[#This Row],[Цена , €]]*$O$13*$M$8)</f>
        <v/>
      </c>
      <c r="O454" s="40"/>
    </row>
    <row r="455" spans="1:15">
      <c r="A455" s="37"/>
      <c r="B455" s="66" t="s">
        <v>467</v>
      </c>
      <c r="C455" s="67" t="s">
        <v>1436</v>
      </c>
      <c r="D455" s="66" t="s">
        <v>86</v>
      </c>
      <c r="E455" s="68">
        <v>10</v>
      </c>
      <c r="F455" s="68" t="s">
        <v>180</v>
      </c>
      <c r="G455" s="77"/>
      <c r="H455" s="77" t="str">
        <f>IF(Таблица1[[#This Row],[Вес/шт]]*Таблица1[[#This Row],[Заказ, шт]]=0,"",Таблица1[[#This Row],[Вес/шт]]*Таблица1[[#This Row],[Заказ, шт]])</f>
        <v/>
      </c>
      <c r="I455" s="78">
        <v>200</v>
      </c>
      <c r="J455" s="68" t="str">
        <f>IF(Таблица1[[#This Row],[Примерная вместимость в бокс]]="","",IFERROR(IF(Таблица1[[#This Row],[Заказ, шт]]="","",L455/I455),0))</f>
        <v/>
      </c>
      <c r="K455" s="94">
        <v>4.1638999999999999</v>
      </c>
      <c r="L455" s="69"/>
      <c r="M455" s="92">
        <f>Таблица1[[#This Row],[Заказ, шт]]*Таблица1[[#This Row],[Цена , €]]</f>
        <v>0</v>
      </c>
      <c r="N455" s="90" t="str">
        <f>IF(Таблица1[[#This Row],[Заказ, шт]]="","",Таблица1[[#This Row],[Цена , €]]*$O$13*$M$8)</f>
        <v/>
      </c>
      <c r="O455" s="40"/>
    </row>
    <row r="456" spans="1:15">
      <c r="A456" s="37"/>
      <c r="B456" s="66" t="s">
        <v>250</v>
      </c>
      <c r="C456" s="67" t="s">
        <v>1437</v>
      </c>
      <c r="D456" s="66" t="s">
        <v>94</v>
      </c>
      <c r="E456" s="68">
        <v>1</v>
      </c>
      <c r="F456" s="68" t="s">
        <v>89</v>
      </c>
      <c r="G456" s="77"/>
      <c r="H456" s="77" t="str">
        <f>IF(Таблица1[[#This Row],[Вес/шт]]*Таблица1[[#This Row],[Заказ, шт]]=0,"",Таблица1[[#This Row],[Вес/шт]]*Таблица1[[#This Row],[Заказ, шт]])</f>
        <v/>
      </c>
      <c r="I456" s="78">
        <v>85</v>
      </c>
      <c r="J456" s="68" t="str">
        <f>IF(Таблица1[[#This Row],[Примерная вместимость в бокс]]="","",IFERROR(IF(Таблица1[[#This Row],[Заказ, шт]]="","",L456/I456),0))</f>
        <v/>
      </c>
      <c r="K456" s="94">
        <v>7.8071999999999999</v>
      </c>
      <c r="L456" s="69"/>
      <c r="M456" s="92">
        <f>Таблица1[[#This Row],[Заказ, шт]]*Таблица1[[#This Row],[Цена , €]]</f>
        <v>0</v>
      </c>
      <c r="N456" s="90" t="str">
        <f>IF(Таблица1[[#This Row],[Заказ, шт]]="","",Таблица1[[#This Row],[Цена , €]]*$O$13*$M$8)</f>
        <v/>
      </c>
      <c r="O456" s="40"/>
    </row>
    <row r="457" spans="1:15">
      <c r="A457" s="37"/>
      <c r="B457" s="66" t="s">
        <v>468</v>
      </c>
      <c r="C457" s="67" t="s">
        <v>1438</v>
      </c>
      <c r="D457" s="66" t="s">
        <v>147</v>
      </c>
      <c r="E457" s="68">
        <v>1</v>
      </c>
      <c r="F457" s="68" t="s">
        <v>209</v>
      </c>
      <c r="G457" s="77">
        <v>9</v>
      </c>
      <c r="H457" s="77" t="str">
        <f>IF(Таблица1[[#This Row],[Вес/шт]]*Таблица1[[#This Row],[Заказ, шт]]=0,"",Таблица1[[#This Row],[Вес/шт]]*Таблица1[[#This Row],[Заказ, шт]])</f>
        <v/>
      </c>
      <c r="I457" s="78"/>
      <c r="J457" s="68" t="str">
        <f>IF(Таблица1[[#This Row],[Примерная вместимость в бокс]]="","",IFERROR(IF(Таблица1[[#This Row],[Заказ, шт]]="","",L457/I457),0))</f>
        <v/>
      </c>
      <c r="K457" s="94">
        <v>15.6145</v>
      </c>
      <c r="L457" s="69"/>
      <c r="M457" s="92">
        <f>Таблица1[[#This Row],[Заказ, шт]]*Таблица1[[#This Row],[Цена , €]]</f>
        <v>0</v>
      </c>
      <c r="N457" s="90" t="str">
        <f>IF(Таблица1[[#This Row],[Заказ, шт]]="","",Таблица1[[#This Row],[Цена , €]]*$O$13*$M$8)</f>
        <v/>
      </c>
      <c r="O457" s="40"/>
    </row>
    <row r="458" spans="1:15">
      <c r="A458" s="37"/>
      <c r="B458" s="66" t="s">
        <v>469</v>
      </c>
      <c r="C458" s="67" t="s">
        <v>1439</v>
      </c>
      <c r="D458" s="66" t="s">
        <v>154</v>
      </c>
      <c r="E458" s="68">
        <v>1</v>
      </c>
      <c r="F458" s="68" t="s">
        <v>231</v>
      </c>
      <c r="G458" s="77">
        <v>18</v>
      </c>
      <c r="H458" s="77" t="str">
        <f>IF(Таблица1[[#This Row],[Вес/шт]]*Таблица1[[#This Row],[Заказ, шт]]=0,"",Таблица1[[#This Row],[Вес/шт]]*Таблица1[[#This Row],[Заказ, шт]])</f>
        <v/>
      </c>
      <c r="I458" s="78"/>
      <c r="J458" s="68" t="str">
        <f>IF(Таблица1[[#This Row],[Примерная вместимость в бокс]]="","",IFERROR(IF(Таблица1[[#This Row],[Заказ, шт]]="","",L458/I458),0))</f>
        <v/>
      </c>
      <c r="K458" s="94">
        <v>33.542200000000001</v>
      </c>
      <c r="L458" s="69"/>
      <c r="M458" s="92">
        <f>Таблица1[[#This Row],[Заказ, шт]]*Таблица1[[#This Row],[Цена , €]]</f>
        <v>0</v>
      </c>
      <c r="N458" s="90" t="str">
        <f>IF(Таблица1[[#This Row],[Заказ, шт]]="","",Таблица1[[#This Row],[Цена , €]]*$O$13*$M$8)</f>
        <v/>
      </c>
      <c r="O458" s="40"/>
    </row>
    <row r="459" spans="1:15">
      <c r="A459" s="37"/>
      <c r="B459" s="66" t="s">
        <v>470</v>
      </c>
      <c r="C459" s="67" t="s">
        <v>1440</v>
      </c>
      <c r="D459" s="66" t="s">
        <v>147</v>
      </c>
      <c r="E459" s="68">
        <v>1</v>
      </c>
      <c r="F459" s="68" t="s">
        <v>917</v>
      </c>
      <c r="G459" s="77">
        <v>9</v>
      </c>
      <c r="H459" s="77" t="str">
        <f>IF(Таблица1[[#This Row],[Вес/шт]]*Таблица1[[#This Row],[Заказ, шт]]=0,"",Таблица1[[#This Row],[Вес/шт]]*Таблица1[[#This Row],[Заказ, шт]])</f>
        <v/>
      </c>
      <c r="I459" s="78"/>
      <c r="J459" s="68" t="str">
        <f>IF(Таблица1[[#This Row],[Примерная вместимость в бокс]]="","",IFERROR(IF(Таблица1[[#This Row],[Заказ, шт]]="","",L459/I459),0))</f>
        <v/>
      </c>
      <c r="K459" s="94">
        <v>15.6145</v>
      </c>
      <c r="L459" s="69"/>
      <c r="M459" s="92">
        <f>Таблица1[[#This Row],[Заказ, шт]]*Таблица1[[#This Row],[Цена , €]]</f>
        <v>0</v>
      </c>
      <c r="N459" s="90" t="str">
        <f>IF(Таблица1[[#This Row],[Заказ, шт]]="","",Таблица1[[#This Row],[Цена , €]]*$O$13*$M$8)</f>
        <v/>
      </c>
      <c r="O459" s="40"/>
    </row>
    <row r="460" spans="1:15">
      <c r="A460" s="37"/>
      <c r="B460" s="66" t="s">
        <v>472</v>
      </c>
      <c r="C460" s="67" t="s">
        <v>1441</v>
      </c>
      <c r="D460" s="66" t="s">
        <v>86</v>
      </c>
      <c r="E460" s="68">
        <v>10</v>
      </c>
      <c r="F460" s="68" t="s">
        <v>205</v>
      </c>
      <c r="G460" s="77"/>
      <c r="H460" s="77" t="str">
        <f>IF(Таблица1[[#This Row],[Вес/шт]]*Таблица1[[#This Row],[Заказ, шт]]=0,"",Таблица1[[#This Row],[Вес/шт]]*Таблица1[[#This Row],[Заказ, шт]])</f>
        <v/>
      </c>
      <c r="I460" s="78">
        <v>200</v>
      </c>
      <c r="J460" s="68" t="str">
        <f>IF(Таблица1[[#This Row],[Примерная вместимость в бокс]]="","",IFERROR(IF(Таблица1[[#This Row],[Заказ, шт]]="","",L460/I460),0))</f>
        <v/>
      </c>
      <c r="K460" s="94">
        <v>4.1638999999999999</v>
      </c>
      <c r="L460" s="69"/>
      <c r="M460" s="92">
        <f>Таблица1[[#This Row],[Заказ, шт]]*Таблица1[[#This Row],[Цена , €]]</f>
        <v>0</v>
      </c>
      <c r="N460" s="90" t="str">
        <f>IF(Таблица1[[#This Row],[Заказ, шт]]="","",Таблица1[[#This Row],[Цена , €]]*$O$13*$M$8)</f>
        <v/>
      </c>
      <c r="O460" s="40"/>
    </row>
    <row r="461" spans="1:15">
      <c r="A461" s="37"/>
      <c r="B461" s="66" t="s">
        <v>473</v>
      </c>
      <c r="C461" s="67" t="s">
        <v>1442</v>
      </c>
      <c r="D461" s="66" t="s">
        <v>154</v>
      </c>
      <c r="E461" s="68">
        <v>1</v>
      </c>
      <c r="F461" s="68" t="s">
        <v>205</v>
      </c>
      <c r="G461" s="77">
        <v>18</v>
      </c>
      <c r="H461" s="77" t="str">
        <f>IF(Таблица1[[#This Row],[Вес/шт]]*Таблица1[[#This Row],[Заказ, шт]]=0,"",Таблица1[[#This Row],[Вес/шт]]*Таблица1[[#This Row],[Заказ, шт]])</f>
        <v/>
      </c>
      <c r="I461" s="78"/>
      <c r="J461" s="68" t="str">
        <f>IF(Таблица1[[#This Row],[Примерная вместимость в бокс]]="","",IFERROR(IF(Таблица1[[#This Row],[Заказ, шт]]="","",L461/I461),0))</f>
        <v/>
      </c>
      <c r="K461" s="94">
        <v>33.542200000000001</v>
      </c>
      <c r="L461" s="69"/>
      <c r="M461" s="92">
        <f>Таблица1[[#This Row],[Заказ, шт]]*Таблица1[[#This Row],[Цена , €]]</f>
        <v>0</v>
      </c>
      <c r="N461" s="90" t="str">
        <f>IF(Таблица1[[#This Row],[Заказ, шт]]="","",Таблица1[[#This Row],[Цена , €]]*$O$13*$M$8)</f>
        <v/>
      </c>
      <c r="O461" s="40"/>
    </row>
    <row r="462" spans="1:15">
      <c r="A462" s="37"/>
      <c r="B462" s="66" t="s">
        <v>471</v>
      </c>
      <c r="C462" s="67" t="s">
        <v>1443</v>
      </c>
      <c r="D462" s="66" t="s">
        <v>94</v>
      </c>
      <c r="E462" s="68">
        <v>1</v>
      </c>
      <c r="F462" s="68" t="s">
        <v>107</v>
      </c>
      <c r="G462" s="77"/>
      <c r="H462" s="77" t="str">
        <f>IF(Таблица1[[#This Row],[Вес/шт]]*Таблица1[[#This Row],[Заказ, шт]]=0,"",Таблица1[[#This Row],[Вес/шт]]*Таблица1[[#This Row],[Заказ, шт]])</f>
        <v/>
      </c>
      <c r="I462" s="78">
        <v>85</v>
      </c>
      <c r="J462" s="68" t="str">
        <f>IF(Таблица1[[#This Row],[Примерная вместимость в бокс]]="","",IFERROR(IF(Таблица1[[#This Row],[Заказ, шт]]="","",L462/I462),0))</f>
        <v/>
      </c>
      <c r="K462" s="94">
        <v>7.8071999999999999</v>
      </c>
      <c r="L462" s="69"/>
      <c r="M462" s="92">
        <f>Таблица1[[#This Row],[Заказ, шт]]*Таблица1[[#This Row],[Цена , €]]</f>
        <v>0</v>
      </c>
      <c r="N462" s="90" t="str">
        <f>IF(Таблица1[[#This Row],[Заказ, шт]]="","",Таблица1[[#This Row],[Цена , €]]*$O$13*$M$8)</f>
        <v/>
      </c>
      <c r="O462" s="40"/>
    </row>
    <row r="463" spans="1:15">
      <c r="A463" s="37"/>
      <c r="B463" s="66" t="s">
        <v>474</v>
      </c>
      <c r="C463" s="67" t="s">
        <v>1444</v>
      </c>
      <c r="D463" s="66" t="s">
        <v>147</v>
      </c>
      <c r="E463" s="68">
        <v>1</v>
      </c>
      <c r="F463" s="68" t="s">
        <v>172</v>
      </c>
      <c r="G463" s="77">
        <v>9</v>
      </c>
      <c r="H463" s="77" t="str">
        <f>IF(Таблица1[[#This Row],[Вес/шт]]*Таблица1[[#This Row],[Заказ, шт]]=0,"",Таблица1[[#This Row],[Вес/шт]]*Таблица1[[#This Row],[Заказ, шт]])</f>
        <v/>
      </c>
      <c r="I463" s="78"/>
      <c r="J463" s="68" t="str">
        <f>IF(Таблица1[[#This Row],[Примерная вместимость в бокс]]="","",IFERROR(IF(Таблица1[[#This Row],[Заказ, шт]]="","",L463/I463),0))</f>
        <v/>
      </c>
      <c r="K463" s="94">
        <v>15.6145</v>
      </c>
      <c r="L463" s="69"/>
      <c r="M463" s="92">
        <f>Таблица1[[#This Row],[Заказ, шт]]*Таблица1[[#This Row],[Цена , €]]</f>
        <v>0</v>
      </c>
      <c r="N463" s="90" t="str">
        <f>IF(Таблица1[[#This Row],[Заказ, шт]]="","",Таблица1[[#This Row],[Цена , €]]*$O$13*$M$8)</f>
        <v/>
      </c>
      <c r="O463" s="40"/>
    </row>
    <row r="464" spans="1:15">
      <c r="A464" s="37"/>
      <c r="B464" s="66" t="s">
        <v>475</v>
      </c>
      <c r="C464" s="67" t="s">
        <v>1445</v>
      </c>
      <c r="D464" s="66" t="s">
        <v>86</v>
      </c>
      <c r="E464" s="68">
        <v>10</v>
      </c>
      <c r="F464" s="68" t="s">
        <v>89</v>
      </c>
      <c r="G464" s="77"/>
      <c r="H464" s="77" t="str">
        <f>IF(Таблица1[[#This Row],[Вес/шт]]*Таблица1[[#This Row],[Заказ, шт]]=0,"",Таблица1[[#This Row],[Вес/шт]]*Таблица1[[#This Row],[Заказ, шт]])</f>
        <v/>
      </c>
      <c r="I464" s="78">
        <v>200</v>
      </c>
      <c r="J464" s="68" t="str">
        <f>IF(Таблица1[[#This Row],[Примерная вместимость в бокс]]="","",IFERROR(IF(Таблица1[[#This Row],[Заказ, шт]]="","",L464/I464),0))</f>
        <v/>
      </c>
      <c r="K464" s="94">
        <v>4.1638999999999999</v>
      </c>
      <c r="L464" s="69"/>
      <c r="M464" s="92">
        <f>Таблица1[[#This Row],[Заказ, шт]]*Таблица1[[#This Row],[Цена , €]]</f>
        <v>0</v>
      </c>
      <c r="N464" s="90" t="str">
        <f>IF(Таблица1[[#This Row],[Заказ, шт]]="","",Таблица1[[#This Row],[Цена , €]]*$O$13*$M$8)</f>
        <v/>
      </c>
      <c r="O464" s="40"/>
    </row>
    <row r="465" spans="1:15">
      <c r="A465" s="37"/>
      <c r="B465" s="66" t="s">
        <v>207</v>
      </c>
      <c r="C465" s="67" t="s">
        <v>1446</v>
      </c>
      <c r="D465" s="66" t="s">
        <v>94</v>
      </c>
      <c r="E465" s="68">
        <v>1</v>
      </c>
      <c r="F465" s="68" t="s">
        <v>107</v>
      </c>
      <c r="G465" s="77"/>
      <c r="H465" s="77" t="str">
        <f>IF(Таблица1[[#This Row],[Вес/шт]]*Таблица1[[#This Row],[Заказ, шт]]=0,"",Таблица1[[#This Row],[Вес/шт]]*Таблица1[[#This Row],[Заказ, шт]])</f>
        <v/>
      </c>
      <c r="I465" s="78">
        <v>85</v>
      </c>
      <c r="J465" s="68" t="str">
        <f>IF(Таблица1[[#This Row],[Примерная вместимость в бокс]]="","",IFERROR(IF(Таблица1[[#This Row],[Заказ, шт]]="","",L465/I465),0))</f>
        <v/>
      </c>
      <c r="K465" s="94">
        <v>7.8071999999999999</v>
      </c>
      <c r="L465" s="69"/>
      <c r="M465" s="92">
        <f>Таблица1[[#This Row],[Заказ, шт]]*Таблица1[[#This Row],[Цена , €]]</f>
        <v>0</v>
      </c>
      <c r="N465" s="90" t="str">
        <f>IF(Таблица1[[#This Row],[Заказ, шт]]="","",Таблица1[[#This Row],[Цена , €]]*$O$13*$M$8)</f>
        <v/>
      </c>
      <c r="O465" s="40"/>
    </row>
    <row r="466" spans="1:15">
      <c r="A466" s="37"/>
      <c r="B466" s="66" t="s">
        <v>476</v>
      </c>
      <c r="C466" s="67" t="s">
        <v>1447</v>
      </c>
      <c r="D466" s="66" t="s">
        <v>147</v>
      </c>
      <c r="E466" s="68">
        <v>1</v>
      </c>
      <c r="F466" s="68" t="s">
        <v>205</v>
      </c>
      <c r="G466" s="77">
        <v>9</v>
      </c>
      <c r="H466" s="77" t="str">
        <f>IF(Таблица1[[#This Row],[Вес/шт]]*Таблица1[[#This Row],[Заказ, шт]]=0,"",Таблица1[[#This Row],[Вес/шт]]*Таблица1[[#This Row],[Заказ, шт]])</f>
        <v/>
      </c>
      <c r="I466" s="78"/>
      <c r="J466" s="68" t="str">
        <f>IF(Таблица1[[#This Row],[Примерная вместимость в бокс]]="","",IFERROR(IF(Таблица1[[#This Row],[Заказ, шт]]="","",L466/I466),0))</f>
        <v/>
      </c>
      <c r="K466" s="94">
        <v>19.662700000000001</v>
      </c>
      <c r="L466" s="69"/>
      <c r="M466" s="92">
        <f>Таблица1[[#This Row],[Заказ, шт]]*Таблица1[[#This Row],[Цена , €]]</f>
        <v>0</v>
      </c>
      <c r="N466" s="90" t="str">
        <f>IF(Таблица1[[#This Row],[Заказ, шт]]="","",Таблица1[[#This Row],[Цена , €]]*$O$13*$M$8)</f>
        <v/>
      </c>
      <c r="O466" s="40"/>
    </row>
    <row r="467" spans="1:15">
      <c r="A467" s="37"/>
      <c r="B467" s="66" t="s">
        <v>975</v>
      </c>
      <c r="C467" s="67" t="s">
        <v>1448</v>
      </c>
      <c r="D467" s="66" t="s">
        <v>94</v>
      </c>
      <c r="E467" s="68">
        <v>1</v>
      </c>
      <c r="F467" s="68" t="s">
        <v>983</v>
      </c>
      <c r="G467" s="77">
        <v>3</v>
      </c>
      <c r="H467" s="77" t="str">
        <f>IF(Таблица1[[#This Row],[Вес/шт]]*Таблица1[[#This Row],[Заказ, шт]]=0,"",Таблица1[[#This Row],[Вес/шт]]*Таблица1[[#This Row],[Заказ, шт]])</f>
        <v/>
      </c>
      <c r="I467" s="78"/>
      <c r="J467" s="68" t="str">
        <f>IF(Таблица1[[#This Row],[Примерная вместимость в бокс]]="","",IFERROR(IF(Таблица1[[#This Row],[Заказ, шт]]="","",L467/I467),0))</f>
        <v/>
      </c>
      <c r="K467" s="94">
        <v>17.349399999999999</v>
      </c>
      <c r="L467" s="69"/>
      <c r="M467" s="92">
        <f>Таблица1[[#This Row],[Заказ, шт]]*Таблица1[[#This Row],[Цена , €]]</f>
        <v>0</v>
      </c>
      <c r="N467" s="90" t="str">
        <f>IF(Таблица1[[#This Row],[Заказ, шт]]="","",Таблица1[[#This Row],[Цена , €]]*$O$13*$M$8)</f>
        <v/>
      </c>
      <c r="O467" s="40"/>
    </row>
    <row r="468" spans="1:15">
      <c r="A468" s="37"/>
      <c r="B468" s="66" t="s">
        <v>562</v>
      </c>
      <c r="C468" s="67" t="s">
        <v>1449</v>
      </c>
      <c r="D468" s="66" t="s">
        <v>94</v>
      </c>
      <c r="E468" s="68">
        <v>1</v>
      </c>
      <c r="F468" s="68" t="s">
        <v>867</v>
      </c>
      <c r="G468" s="77"/>
      <c r="H468" s="77" t="str">
        <f>IF(Таблица1[[#This Row],[Вес/шт]]*Таблица1[[#This Row],[Заказ, шт]]=0,"",Таблица1[[#This Row],[Вес/шт]]*Таблица1[[#This Row],[Заказ, шт]])</f>
        <v/>
      </c>
      <c r="I468" s="78">
        <v>85</v>
      </c>
      <c r="J468" s="68" t="str">
        <f>IF(Таблица1[[#This Row],[Примерная вместимость в бокс]]="","",IFERROR(IF(Таблица1[[#This Row],[Заказ, шт]]="","",L468/I468),0))</f>
        <v/>
      </c>
      <c r="K468" s="94">
        <v>4.1638999999999999</v>
      </c>
      <c r="L468" s="69"/>
      <c r="M468" s="92">
        <f>Таблица1[[#This Row],[Заказ, шт]]*Таблица1[[#This Row],[Цена , €]]</f>
        <v>0</v>
      </c>
      <c r="N468" s="90" t="str">
        <f>IF(Таблица1[[#This Row],[Заказ, шт]]="","",Таблица1[[#This Row],[Цена , €]]*$O$13*$M$8)</f>
        <v/>
      </c>
      <c r="O468" s="40"/>
    </row>
    <row r="469" spans="1:15">
      <c r="A469" s="37"/>
      <c r="B469" s="66" t="s">
        <v>561</v>
      </c>
      <c r="C469" s="67" t="s">
        <v>1450</v>
      </c>
      <c r="D469" s="66" t="s">
        <v>94</v>
      </c>
      <c r="E469" s="68">
        <v>1</v>
      </c>
      <c r="F469" s="68" t="s">
        <v>867</v>
      </c>
      <c r="G469" s="77"/>
      <c r="H469" s="77" t="str">
        <f>IF(Таблица1[[#This Row],[Вес/шт]]*Таблица1[[#This Row],[Заказ, шт]]=0,"",Таблица1[[#This Row],[Вес/шт]]*Таблица1[[#This Row],[Заказ, шт]])</f>
        <v/>
      </c>
      <c r="I469" s="78">
        <v>85</v>
      </c>
      <c r="J469" s="68" t="str">
        <f>IF(Таблица1[[#This Row],[Примерная вместимость в бокс]]="","",IFERROR(IF(Таблица1[[#This Row],[Заказ, шт]]="","",L469/I469),0))</f>
        <v/>
      </c>
      <c r="K469" s="94">
        <v>4.1638999999999999</v>
      </c>
      <c r="L469" s="69"/>
      <c r="M469" s="92">
        <f>Таблица1[[#This Row],[Заказ, шт]]*Таблица1[[#This Row],[Цена , €]]</f>
        <v>0</v>
      </c>
      <c r="N469" s="90" t="str">
        <f>IF(Таблица1[[#This Row],[Заказ, шт]]="","",Таблица1[[#This Row],[Цена , €]]*$O$13*$M$8)</f>
        <v/>
      </c>
      <c r="O469" s="40"/>
    </row>
    <row r="470" spans="1:15">
      <c r="A470" s="37"/>
      <c r="B470" s="66" t="s">
        <v>568</v>
      </c>
      <c r="C470" s="67" t="s">
        <v>1451</v>
      </c>
      <c r="D470" s="66" t="s">
        <v>94</v>
      </c>
      <c r="E470" s="68">
        <v>1</v>
      </c>
      <c r="F470" s="68" t="s">
        <v>936</v>
      </c>
      <c r="G470" s="77"/>
      <c r="H470" s="77" t="str">
        <f>IF(Таблица1[[#This Row],[Вес/шт]]*Таблица1[[#This Row],[Заказ, шт]]=0,"",Таблица1[[#This Row],[Вес/шт]]*Таблица1[[#This Row],[Заказ, шт]])</f>
        <v/>
      </c>
      <c r="I470" s="78">
        <v>85</v>
      </c>
      <c r="J470" s="68" t="str">
        <f>IF(Таблица1[[#This Row],[Примерная вместимость в бокс]]="","",IFERROR(IF(Таблица1[[#This Row],[Заказ, шт]]="","",L470/I470),0))</f>
        <v/>
      </c>
      <c r="K470" s="94">
        <v>5.9276999999999997</v>
      </c>
      <c r="L470" s="69"/>
      <c r="M470" s="92">
        <f>Таблица1[[#This Row],[Заказ, шт]]*Таблица1[[#This Row],[Цена , €]]</f>
        <v>0</v>
      </c>
      <c r="N470" s="90" t="str">
        <f>IF(Таблица1[[#This Row],[Заказ, шт]]="","",Таблица1[[#This Row],[Цена , €]]*$O$13*$M$8)</f>
        <v/>
      </c>
      <c r="O470" s="40"/>
    </row>
    <row r="471" spans="1:15">
      <c r="A471" s="37"/>
      <c r="B471" s="66" t="s">
        <v>234</v>
      </c>
      <c r="C471" s="67" t="s">
        <v>1452</v>
      </c>
      <c r="D471" s="66" t="s">
        <v>98</v>
      </c>
      <c r="E471" s="68">
        <v>1</v>
      </c>
      <c r="F471" s="68" t="s">
        <v>201</v>
      </c>
      <c r="G471" s="77">
        <v>11</v>
      </c>
      <c r="H471" s="77" t="str">
        <f>IF(Таблица1[[#This Row],[Вес/шт]]*Таблица1[[#This Row],[Заказ, шт]]=0,"",Таблица1[[#This Row],[Вес/шт]]*Таблица1[[#This Row],[Заказ, шт]])</f>
        <v/>
      </c>
      <c r="I471" s="78"/>
      <c r="J471" s="68" t="str">
        <f>IF(Таблица1[[#This Row],[Примерная вместимость в бокс]]="","",IFERROR(IF(Таблица1[[#This Row],[Заказ, шт]]="","",L471/I471),0))</f>
        <v/>
      </c>
      <c r="K471" s="94">
        <v>9.2530000000000001</v>
      </c>
      <c r="L471" s="69"/>
      <c r="M471" s="92">
        <f>Таблица1[[#This Row],[Заказ, шт]]*Таблица1[[#This Row],[Цена , €]]</f>
        <v>0</v>
      </c>
      <c r="N471" s="90" t="str">
        <f>IF(Таблица1[[#This Row],[Заказ, шт]]="","",Таблица1[[#This Row],[Цена , €]]*$O$13*$M$8)</f>
        <v/>
      </c>
      <c r="O471" s="40"/>
    </row>
    <row r="472" spans="1:15">
      <c r="A472" s="37"/>
      <c r="B472" s="66" t="s">
        <v>569</v>
      </c>
      <c r="C472" s="67" t="s">
        <v>1453</v>
      </c>
      <c r="D472" s="66" t="s">
        <v>86</v>
      </c>
      <c r="E472" s="68">
        <v>10</v>
      </c>
      <c r="F472" s="68" t="s">
        <v>199</v>
      </c>
      <c r="G472" s="77"/>
      <c r="H472" s="77" t="str">
        <f>IF(Таблица1[[#This Row],[Вес/шт]]*Таблица1[[#This Row],[Заказ, шт]]=0,"",Таблица1[[#This Row],[Вес/шт]]*Таблица1[[#This Row],[Заказ, шт]])</f>
        <v/>
      </c>
      <c r="I472" s="78">
        <v>200</v>
      </c>
      <c r="J472" s="68" t="str">
        <f>IF(Таблица1[[#This Row],[Примерная вместимость в бокс]]="","",IFERROR(IF(Таблица1[[#This Row],[Заказ, шт]]="","",L472/I472),0))</f>
        <v/>
      </c>
      <c r="K472" s="94">
        <v>3.0072000000000001</v>
      </c>
      <c r="L472" s="69"/>
      <c r="M472" s="92">
        <f>Таблица1[[#This Row],[Заказ, шт]]*Таблица1[[#This Row],[Цена , €]]</f>
        <v>0</v>
      </c>
      <c r="N472" s="90" t="str">
        <f>IF(Таблица1[[#This Row],[Заказ, шт]]="","",Таблица1[[#This Row],[Цена , €]]*$O$13*$M$8)</f>
        <v/>
      </c>
      <c r="O472" s="40"/>
    </row>
    <row r="473" spans="1:15">
      <c r="A473" s="37"/>
      <c r="B473" s="66" t="s">
        <v>570</v>
      </c>
      <c r="C473" s="67" t="s">
        <v>1454</v>
      </c>
      <c r="D473" s="66" t="s">
        <v>94</v>
      </c>
      <c r="E473" s="68">
        <v>1</v>
      </c>
      <c r="F473" s="68" t="s">
        <v>909</v>
      </c>
      <c r="G473" s="77"/>
      <c r="H473" s="77" t="str">
        <f>IF(Таблица1[[#This Row],[Вес/шт]]*Таблица1[[#This Row],[Заказ, шт]]=0,"",Таблица1[[#This Row],[Вес/шт]]*Таблица1[[#This Row],[Заказ, шт]])</f>
        <v/>
      </c>
      <c r="I473" s="78">
        <v>85</v>
      </c>
      <c r="J473" s="68" t="str">
        <f>IF(Таблица1[[#This Row],[Примерная вместимость в бокс]]="","",IFERROR(IF(Таблица1[[#This Row],[Заказ, шт]]="","",L473/I473),0))</f>
        <v/>
      </c>
      <c r="K473" s="94">
        <v>5.9276999999999997</v>
      </c>
      <c r="L473" s="69"/>
      <c r="M473" s="92">
        <f>Таблица1[[#This Row],[Заказ, шт]]*Таблица1[[#This Row],[Цена , €]]</f>
        <v>0</v>
      </c>
      <c r="N473" s="90" t="str">
        <f>IF(Таблица1[[#This Row],[Заказ, шт]]="","",Таблица1[[#This Row],[Цена , €]]*$O$13*$M$8)</f>
        <v/>
      </c>
      <c r="O473" s="40"/>
    </row>
    <row r="474" spans="1:15">
      <c r="A474" s="37"/>
      <c r="B474" s="66" t="s">
        <v>571</v>
      </c>
      <c r="C474" s="67" t="s">
        <v>1455</v>
      </c>
      <c r="D474" s="66" t="s">
        <v>86</v>
      </c>
      <c r="E474" s="68">
        <v>10</v>
      </c>
      <c r="F474" s="68" t="s">
        <v>199</v>
      </c>
      <c r="G474" s="77"/>
      <c r="H474" s="77" t="str">
        <f>IF(Таблица1[[#This Row],[Вес/шт]]*Таблица1[[#This Row],[Заказ, шт]]=0,"",Таблица1[[#This Row],[Вес/шт]]*Таблица1[[#This Row],[Заказ, шт]])</f>
        <v/>
      </c>
      <c r="I474" s="78">
        <v>200</v>
      </c>
      <c r="J474" s="68" t="str">
        <f>IF(Таблица1[[#This Row],[Примерная вместимость в бокс]]="","",IFERROR(IF(Таблица1[[#This Row],[Заказ, шт]]="","",L474/I474),0))</f>
        <v/>
      </c>
      <c r="K474" s="94">
        <v>3.0072000000000001</v>
      </c>
      <c r="L474" s="69"/>
      <c r="M474" s="92">
        <f>Таблица1[[#This Row],[Заказ, шт]]*Таблица1[[#This Row],[Цена , €]]</f>
        <v>0</v>
      </c>
      <c r="N474" s="90" t="str">
        <f>IF(Таблица1[[#This Row],[Заказ, шт]]="","",Таблица1[[#This Row],[Цена , €]]*$O$13*$M$8)</f>
        <v/>
      </c>
      <c r="O474" s="40"/>
    </row>
    <row r="475" spans="1:15">
      <c r="A475" s="37"/>
      <c r="B475" s="66" t="s">
        <v>572</v>
      </c>
      <c r="C475" s="67" t="s">
        <v>1456</v>
      </c>
      <c r="D475" s="66" t="s">
        <v>94</v>
      </c>
      <c r="E475" s="68">
        <v>1</v>
      </c>
      <c r="F475" s="68" t="s">
        <v>937</v>
      </c>
      <c r="G475" s="77"/>
      <c r="H475" s="77" t="str">
        <f>IF(Таблица1[[#This Row],[Вес/шт]]*Таблица1[[#This Row],[Заказ, шт]]=0,"",Таблица1[[#This Row],[Вес/шт]]*Таблица1[[#This Row],[Заказ, шт]])</f>
        <v/>
      </c>
      <c r="I475" s="78">
        <v>85</v>
      </c>
      <c r="J475" s="68" t="str">
        <f>IF(Таблица1[[#This Row],[Примерная вместимость в бокс]]="","",IFERROR(IF(Таблица1[[#This Row],[Заказ, шт]]="","",L475/I475),0))</f>
        <v/>
      </c>
      <c r="K475" s="94">
        <v>5.9276999999999997</v>
      </c>
      <c r="L475" s="69"/>
      <c r="M475" s="92">
        <f>Таблица1[[#This Row],[Заказ, шт]]*Таблица1[[#This Row],[Цена , €]]</f>
        <v>0</v>
      </c>
      <c r="N475" s="90" t="str">
        <f>IF(Таблица1[[#This Row],[Заказ, шт]]="","",Таблица1[[#This Row],[Цена , €]]*$O$13*$M$8)</f>
        <v/>
      </c>
      <c r="O475" s="40"/>
    </row>
    <row r="476" spans="1:15">
      <c r="A476" s="37"/>
      <c r="B476" s="66" t="s">
        <v>573</v>
      </c>
      <c r="C476" s="67" t="s">
        <v>1457</v>
      </c>
      <c r="D476" s="66" t="s">
        <v>86</v>
      </c>
      <c r="E476" s="68">
        <v>10</v>
      </c>
      <c r="F476" s="68" t="s">
        <v>894</v>
      </c>
      <c r="G476" s="77"/>
      <c r="H476" s="77" t="str">
        <f>IF(Таблица1[[#This Row],[Вес/шт]]*Таблица1[[#This Row],[Заказ, шт]]=0,"",Таблица1[[#This Row],[Вес/шт]]*Таблица1[[#This Row],[Заказ, шт]])</f>
        <v/>
      </c>
      <c r="I476" s="78">
        <v>200</v>
      </c>
      <c r="J476" s="68" t="str">
        <f>IF(Таблица1[[#This Row],[Примерная вместимость в бокс]]="","",IFERROR(IF(Таблица1[[#This Row],[Заказ, шт]]="","",L476/I476),0))</f>
        <v/>
      </c>
      <c r="K476" s="94">
        <v>3.0360999999999998</v>
      </c>
      <c r="L476" s="69"/>
      <c r="M476" s="92">
        <f>Таблица1[[#This Row],[Заказ, шт]]*Таблица1[[#This Row],[Цена , €]]</f>
        <v>0</v>
      </c>
      <c r="N476" s="90" t="str">
        <f>IF(Таблица1[[#This Row],[Заказ, шт]]="","",Таблица1[[#This Row],[Цена , €]]*$O$13*$M$8)</f>
        <v/>
      </c>
      <c r="O476" s="40"/>
    </row>
    <row r="477" spans="1:15" ht="13.5" customHeight="1">
      <c r="A477" s="37"/>
      <c r="B477" s="66" t="s">
        <v>574</v>
      </c>
      <c r="C477" s="67" t="s">
        <v>1458</v>
      </c>
      <c r="D477" s="66" t="s">
        <v>94</v>
      </c>
      <c r="E477" s="68">
        <v>1</v>
      </c>
      <c r="F477" s="68" t="s">
        <v>937</v>
      </c>
      <c r="G477" s="77"/>
      <c r="H477" s="77" t="str">
        <f>IF(Таблица1[[#This Row],[Вес/шт]]*Таблица1[[#This Row],[Заказ, шт]]=0,"",Таблица1[[#This Row],[Вес/шт]]*Таблица1[[#This Row],[Заказ, шт]])</f>
        <v/>
      </c>
      <c r="I477" s="78">
        <v>85</v>
      </c>
      <c r="J477" s="68" t="str">
        <f>IF(Таблица1[[#This Row],[Примерная вместимость в бокс]]="","",IFERROR(IF(Таблица1[[#This Row],[Заказ, шт]]="","",L477/I477),0))</f>
        <v/>
      </c>
      <c r="K477" s="94">
        <v>5.9276999999999997</v>
      </c>
      <c r="L477" s="69"/>
      <c r="M477" s="92">
        <f>Таблица1[[#This Row],[Заказ, шт]]*Таблица1[[#This Row],[Цена , €]]</f>
        <v>0</v>
      </c>
      <c r="N477" s="90" t="str">
        <f>IF(Таблица1[[#This Row],[Заказ, шт]]="","",Таблица1[[#This Row],[Цена , €]]*$O$13*$M$8)</f>
        <v/>
      </c>
      <c r="O477" s="40"/>
    </row>
    <row r="478" spans="1:15">
      <c r="A478" s="37"/>
      <c r="B478" s="66" t="s">
        <v>576</v>
      </c>
      <c r="C478" s="67" t="s">
        <v>1459</v>
      </c>
      <c r="D478" s="66" t="s">
        <v>86</v>
      </c>
      <c r="E478" s="68">
        <v>10</v>
      </c>
      <c r="F478" s="68" t="s">
        <v>938</v>
      </c>
      <c r="G478" s="77"/>
      <c r="H478" s="77" t="str">
        <f>IF(Таблица1[[#This Row],[Вес/шт]]*Таблица1[[#This Row],[Заказ, шт]]=0,"",Таблица1[[#This Row],[Вес/шт]]*Таблица1[[#This Row],[Заказ, шт]])</f>
        <v/>
      </c>
      <c r="I478" s="78">
        <v>200</v>
      </c>
      <c r="J478" s="68" t="str">
        <f>IF(Таблица1[[#This Row],[Примерная вместимость в бокс]]="","",IFERROR(IF(Таблица1[[#This Row],[Заказ, шт]]="","",L478/I478),0))</f>
        <v/>
      </c>
      <c r="K478" s="94">
        <v>3.0072000000000001</v>
      </c>
      <c r="L478" s="69"/>
      <c r="M478" s="92">
        <f>Таблица1[[#This Row],[Заказ, шт]]*Таблица1[[#This Row],[Цена , €]]</f>
        <v>0</v>
      </c>
      <c r="N478" s="90" t="str">
        <f>IF(Таблица1[[#This Row],[Заказ, шт]]="","",Таблица1[[#This Row],[Цена , €]]*$O$13*$M$8)</f>
        <v/>
      </c>
      <c r="O478" s="40"/>
    </row>
    <row r="479" spans="1:15">
      <c r="A479" s="37"/>
      <c r="B479" s="66" t="s">
        <v>575</v>
      </c>
      <c r="C479" s="67" t="s">
        <v>1460</v>
      </c>
      <c r="D479" s="66" t="s">
        <v>94</v>
      </c>
      <c r="E479" s="68">
        <v>1</v>
      </c>
      <c r="F479" s="68" t="s">
        <v>233</v>
      </c>
      <c r="G479" s="77"/>
      <c r="H479" s="77" t="str">
        <f>IF(Таблица1[[#This Row],[Вес/шт]]*Таблица1[[#This Row],[Заказ, шт]]=0,"",Таблица1[[#This Row],[Вес/шт]]*Таблица1[[#This Row],[Заказ, шт]])</f>
        <v/>
      </c>
      <c r="I479" s="78">
        <v>85</v>
      </c>
      <c r="J479" s="68" t="str">
        <f>IF(Таблица1[[#This Row],[Примерная вместимость в бокс]]="","",IFERROR(IF(Таблица1[[#This Row],[Заказ, шт]]="","",L479/I479),0))</f>
        <v/>
      </c>
      <c r="K479" s="94">
        <v>5.9276999999999997</v>
      </c>
      <c r="L479" s="69"/>
      <c r="M479" s="92">
        <f>Таблица1[[#This Row],[Заказ, шт]]*Таблица1[[#This Row],[Цена , €]]</f>
        <v>0</v>
      </c>
      <c r="N479" s="90" t="str">
        <f>IF(Таблица1[[#This Row],[Заказ, шт]]="","",Таблица1[[#This Row],[Цена , €]]*$O$13*$M$8)</f>
        <v/>
      </c>
      <c r="O479" s="40"/>
    </row>
    <row r="480" spans="1:15" ht="13.5" customHeight="1">
      <c r="A480" s="37"/>
      <c r="B480" s="66" t="s">
        <v>577</v>
      </c>
      <c r="C480" s="67" t="s">
        <v>1461</v>
      </c>
      <c r="D480" s="66" t="s">
        <v>86</v>
      </c>
      <c r="E480" s="68">
        <v>10</v>
      </c>
      <c r="F480" s="68" t="s">
        <v>235</v>
      </c>
      <c r="G480" s="77"/>
      <c r="H480" s="77" t="str">
        <f>IF(Таблица1[[#This Row],[Вес/шт]]*Таблица1[[#This Row],[Заказ, шт]]=0,"",Таблица1[[#This Row],[Вес/шт]]*Таблица1[[#This Row],[Заказ, шт]])</f>
        <v/>
      </c>
      <c r="I480" s="78">
        <v>200</v>
      </c>
      <c r="J480" s="68" t="str">
        <f>IF(Таблица1[[#This Row],[Примерная вместимость в бокс]]="","",IFERROR(IF(Таблица1[[#This Row],[Заказ, шт]]="","",L480/I480),0))</f>
        <v/>
      </c>
      <c r="K480" s="94">
        <v>3.0072000000000001</v>
      </c>
      <c r="L480" s="69"/>
      <c r="M480" s="92">
        <f>Таблица1[[#This Row],[Заказ, шт]]*Таблица1[[#This Row],[Цена , €]]</f>
        <v>0</v>
      </c>
      <c r="N480" s="90" t="str">
        <f>IF(Таблица1[[#This Row],[Заказ, шт]]="","",Таблица1[[#This Row],[Цена , €]]*$O$13*$M$8)</f>
        <v/>
      </c>
      <c r="O480" s="40"/>
    </row>
    <row r="481" spans="1:15">
      <c r="A481" s="37"/>
      <c r="B481" s="66" t="s">
        <v>578</v>
      </c>
      <c r="C481" s="67" t="s">
        <v>1462</v>
      </c>
      <c r="D481" s="66" t="s">
        <v>128</v>
      </c>
      <c r="E481" s="68">
        <v>10</v>
      </c>
      <c r="F481" s="68" t="s">
        <v>129</v>
      </c>
      <c r="G481" s="77"/>
      <c r="H481" s="77" t="str">
        <f>IF(Таблица1[[#This Row],[Вес/шт]]*Таблица1[[#This Row],[Заказ, шт]]=0,"",Таблица1[[#This Row],[Вес/шт]]*Таблица1[[#This Row],[Заказ, шт]])</f>
        <v/>
      </c>
      <c r="I481" s="78">
        <v>200</v>
      </c>
      <c r="J481" s="68" t="str">
        <f>IF(Таблица1[[#This Row],[Примерная вместимость в бокс]]="","",IFERROR(IF(Таблица1[[#This Row],[Заказ, шт]]="","",L481/I481),0))</f>
        <v/>
      </c>
      <c r="K481" s="94">
        <v>3.4699</v>
      </c>
      <c r="L481" s="69"/>
      <c r="M481" s="92">
        <f>Таблица1[[#This Row],[Заказ, шт]]*Таблица1[[#This Row],[Цена , €]]</f>
        <v>0</v>
      </c>
      <c r="N481" s="90" t="str">
        <f>IF(Таблица1[[#This Row],[Заказ, шт]]="","",Таблица1[[#This Row],[Цена , €]]*$O$13*$M$8)</f>
        <v/>
      </c>
      <c r="O481" s="40"/>
    </row>
    <row r="482" spans="1:15">
      <c r="A482" s="37"/>
      <c r="B482" s="66" t="s">
        <v>579</v>
      </c>
      <c r="C482" s="67" t="s">
        <v>1463</v>
      </c>
      <c r="D482" s="66" t="s">
        <v>94</v>
      </c>
      <c r="E482" s="68">
        <v>1</v>
      </c>
      <c r="F482" s="68" t="s">
        <v>199</v>
      </c>
      <c r="G482" s="77"/>
      <c r="H482" s="77" t="str">
        <f>IF(Таблица1[[#This Row],[Вес/шт]]*Таблица1[[#This Row],[Заказ, шт]]=0,"",Таблица1[[#This Row],[Вес/шт]]*Таблица1[[#This Row],[Заказ, шт]])</f>
        <v/>
      </c>
      <c r="I482" s="78">
        <v>85</v>
      </c>
      <c r="J482" s="68" t="str">
        <f>IF(Таблица1[[#This Row],[Примерная вместимость в бокс]]="","",IFERROR(IF(Таблица1[[#This Row],[Заказ, шт]]="","",L482/I482),0))</f>
        <v/>
      </c>
      <c r="K482" s="94">
        <v>6.2168999999999999</v>
      </c>
      <c r="L482" s="69"/>
      <c r="M482" s="92">
        <f>Таблица1[[#This Row],[Заказ, шт]]*Таблица1[[#This Row],[Цена , €]]</f>
        <v>0</v>
      </c>
      <c r="N482" s="90" t="str">
        <f>IF(Таблица1[[#This Row],[Заказ, шт]]="","",Таблица1[[#This Row],[Цена , €]]*$O$13*$M$8)</f>
        <v/>
      </c>
      <c r="O482" s="40"/>
    </row>
    <row r="483" spans="1:15">
      <c r="A483" s="37"/>
      <c r="B483" s="66" t="s">
        <v>213</v>
      </c>
      <c r="C483" s="67" t="s">
        <v>1464</v>
      </c>
      <c r="D483" s="66" t="s">
        <v>86</v>
      </c>
      <c r="E483" s="68">
        <v>10</v>
      </c>
      <c r="F483" s="68" t="s">
        <v>130</v>
      </c>
      <c r="G483" s="77"/>
      <c r="H483" s="77" t="str">
        <f>IF(Таблица1[[#This Row],[Вес/шт]]*Таблица1[[#This Row],[Заказ, шт]]=0,"",Таблица1[[#This Row],[Вес/шт]]*Таблица1[[#This Row],[Заказ, шт]])</f>
        <v/>
      </c>
      <c r="I483" s="78">
        <v>200</v>
      </c>
      <c r="J483" s="68" t="str">
        <f>IF(Таблица1[[#This Row],[Примерная вместимость в бокс]]="","",IFERROR(IF(Таблица1[[#This Row],[Заказ, шт]]="","",L483/I483),0))</f>
        <v/>
      </c>
      <c r="K483" s="94">
        <v>2.8915999999999999</v>
      </c>
      <c r="L483" s="69"/>
      <c r="M483" s="92">
        <f>Таблица1[[#This Row],[Заказ, шт]]*Таблица1[[#This Row],[Цена , €]]</f>
        <v>0</v>
      </c>
      <c r="N483" s="90" t="str">
        <f>IF(Таблица1[[#This Row],[Заказ, шт]]="","",Таблица1[[#This Row],[Цена , €]]*$O$13*$M$8)</f>
        <v/>
      </c>
      <c r="O483" s="40"/>
    </row>
    <row r="484" spans="1:15">
      <c r="A484" s="37"/>
      <c r="B484" s="66" t="s">
        <v>700</v>
      </c>
      <c r="C484" s="67" t="s">
        <v>1465</v>
      </c>
      <c r="D484" s="66" t="s">
        <v>86</v>
      </c>
      <c r="E484" s="68">
        <v>10</v>
      </c>
      <c r="F484" s="68" t="s">
        <v>107</v>
      </c>
      <c r="G484" s="77"/>
      <c r="H484" s="77" t="str">
        <f>IF(Таблица1[[#This Row],[Вес/шт]]*Таблица1[[#This Row],[Заказ, шт]]=0,"",Таблица1[[#This Row],[Вес/шт]]*Таблица1[[#This Row],[Заказ, шт]])</f>
        <v/>
      </c>
      <c r="I484" s="78">
        <v>200</v>
      </c>
      <c r="J484" s="68" t="str">
        <f>IF(Таблица1[[#This Row],[Примерная вместимость в бокс]]="","",IFERROR(IF(Таблица1[[#This Row],[Заказ, шт]]="","",L484/I484),0))</f>
        <v/>
      </c>
      <c r="K484" s="94">
        <v>3.0360999999999998</v>
      </c>
      <c r="L484" s="69"/>
      <c r="M484" s="92">
        <f>Таблица1[[#This Row],[Заказ, шт]]*Таблица1[[#This Row],[Цена , €]]</f>
        <v>0</v>
      </c>
      <c r="N484" s="90" t="str">
        <f>IF(Таблица1[[#This Row],[Заказ, шт]]="","",Таблица1[[#This Row],[Цена , €]]*$O$13*$M$8)</f>
        <v/>
      </c>
      <c r="O484" s="40"/>
    </row>
    <row r="485" spans="1:15">
      <c r="A485" s="37"/>
      <c r="B485" s="66" t="s">
        <v>701</v>
      </c>
      <c r="C485" s="67" t="s">
        <v>1466</v>
      </c>
      <c r="D485" s="66" t="s">
        <v>94</v>
      </c>
      <c r="E485" s="68">
        <v>1</v>
      </c>
      <c r="F485" s="68" t="s">
        <v>956</v>
      </c>
      <c r="G485" s="77"/>
      <c r="H485" s="77" t="str">
        <f>IF(Таблица1[[#This Row],[Вес/шт]]*Таблица1[[#This Row],[Заказ, шт]]=0,"",Таблица1[[#This Row],[Вес/шт]]*Таблица1[[#This Row],[Заказ, шт]])</f>
        <v/>
      </c>
      <c r="I485" s="78">
        <v>85</v>
      </c>
      <c r="J485" s="68" t="str">
        <f>IF(Таблица1[[#This Row],[Примерная вместимость в бокс]]="","",IFERROR(IF(Таблица1[[#This Row],[Заказ, шт]]="","",L485/I485),0))</f>
        <v/>
      </c>
      <c r="K485" s="94">
        <v>6.4771000000000001</v>
      </c>
      <c r="L485" s="69"/>
      <c r="M485" s="92">
        <f>Таблица1[[#This Row],[Заказ, шт]]*Таблица1[[#This Row],[Цена , €]]</f>
        <v>0</v>
      </c>
      <c r="N485" s="90" t="str">
        <f>IF(Таблица1[[#This Row],[Заказ, шт]]="","",Таблица1[[#This Row],[Цена , €]]*$O$13*$M$8)</f>
        <v/>
      </c>
      <c r="O485" s="40"/>
    </row>
    <row r="486" spans="1:15">
      <c r="A486" s="37"/>
      <c r="B486" s="66" t="s">
        <v>702</v>
      </c>
      <c r="C486" s="67" t="s">
        <v>1467</v>
      </c>
      <c r="D486" s="66" t="s">
        <v>86</v>
      </c>
      <c r="E486" s="68">
        <v>10</v>
      </c>
      <c r="F486" s="68" t="s">
        <v>192</v>
      </c>
      <c r="G486" s="77"/>
      <c r="H486" s="77" t="str">
        <f>IF(Таблица1[[#This Row],[Вес/шт]]*Таблица1[[#This Row],[Заказ, шт]]=0,"",Таблица1[[#This Row],[Вес/шт]]*Таблица1[[#This Row],[Заказ, шт]])</f>
        <v/>
      </c>
      <c r="I486" s="78">
        <v>200</v>
      </c>
      <c r="J486" s="68" t="str">
        <f>IF(Таблица1[[#This Row],[Примерная вместимость в бокс]]="","",IFERROR(IF(Таблица1[[#This Row],[Заказ, шт]]="","",L486/I486),0))</f>
        <v/>
      </c>
      <c r="K486" s="94">
        <v>3.0360999999999998</v>
      </c>
      <c r="L486" s="69"/>
      <c r="M486" s="92">
        <f>Таблица1[[#This Row],[Заказ, шт]]*Таблица1[[#This Row],[Цена , €]]</f>
        <v>0</v>
      </c>
      <c r="N486" s="90" t="str">
        <f>IF(Таблица1[[#This Row],[Заказ, шт]]="","",Таблица1[[#This Row],[Цена , €]]*$O$13*$M$8)</f>
        <v/>
      </c>
      <c r="O486" s="40"/>
    </row>
    <row r="487" spans="1:15">
      <c r="A487" s="37"/>
      <c r="B487" s="66" t="s">
        <v>704</v>
      </c>
      <c r="C487" s="67" t="s">
        <v>1468</v>
      </c>
      <c r="D487" s="66" t="s">
        <v>86</v>
      </c>
      <c r="E487" s="68">
        <v>10</v>
      </c>
      <c r="F487" s="68" t="s">
        <v>192</v>
      </c>
      <c r="G487" s="77"/>
      <c r="H487" s="77" t="str">
        <f>IF(Таблица1[[#This Row],[Вес/шт]]*Таблица1[[#This Row],[Заказ, шт]]=0,"",Таблица1[[#This Row],[Вес/шт]]*Таблица1[[#This Row],[Заказ, шт]])</f>
        <v/>
      </c>
      <c r="I487" s="78">
        <v>200</v>
      </c>
      <c r="J487" s="68" t="str">
        <f>IF(Таблица1[[#This Row],[Примерная вместимость в бокс]]="","",IFERROR(IF(Таблица1[[#This Row],[Заказ, шт]]="","",L487/I487),0))</f>
        <v/>
      </c>
      <c r="K487" s="94">
        <v>3.0360999999999998</v>
      </c>
      <c r="L487" s="69"/>
      <c r="M487" s="92">
        <f>Таблица1[[#This Row],[Заказ, шт]]*Таблица1[[#This Row],[Цена , €]]</f>
        <v>0</v>
      </c>
      <c r="N487" s="90" t="str">
        <f>IF(Таблица1[[#This Row],[Заказ, шт]]="","",Таблица1[[#This Row],[Цена , €]]*$O$13*$M$8)</f>
        <v/>
      </c>
      <c r="O487" s="40"/>
    </row>
    <row r="488" spans="1:15">
      <c r="A488" s="37"/>
      <c r="B488" s="66" t="s">
        <v>703</v>
      </c>
      <c r="C488" s="67" t="s">
        <v>1469</v>
      </c>
      <c r="D488" s="66" t="s">
        <v>94</v>
      </c>
      <c r="E488" s="68">
        <v>1</v>
      </c>
      <c r="F488" s="68" t="s">
        <v>89</v>
      </c>
      <c r="G488" s="77"/>
      <c r="H488" s="77" t="str">
        <f>IF(Таблица1[[#This Row],[Вес/шт]]*Таблица1[[#This Row],[Заказ, шт]]=0,"",Таблица1[[#This Row],[Вес/шт]]*Таблица1[[#This Row],[Заказ, шт]])</f>
        <v/>
      </c>
      <c r="I488" s="78">
        <v>85</v>
      </c>
      <c r="J488" s="68" t="str">
        <f>IF(Таблица1[[#This Row],[Примерная вместимость в бокс]]="","",IFERROR(IF(Таблица1[[#This Row],[Заказ, шт]]="","",L488/I488),0))</f>
        <v/>
      </c>
      <c r="K488" s="94">
        <v>6.4771000000000001</v>
      </c>
      <c r="L488" s="69"/>
      <c r="M488" s="92">
        <f>Таблица1[[#This Row],[Заказ, шт]]*Таблица1[[#This Row],[Цена , €]]</f>
        <v>0</v>
      </c>
      <c r="N488" s="90" t="str">
        <f>IF(Таблица1[[#This Row],[Заказ, шт]]="","",Таблица1[[#This Row],[Цена , €]]*$O$13*$M$8)</f>
        <v/>
      </c>
      <c r="O488" s="40"/>
    </row>
    <row r="489" spans="1:15" ht="13.5" customHeight="1">
      <c r="A489" s="37"/>
      <c r="B489" s="66" t="s">
        <v>705</v>
      </c>
      <c r="C489" s="67" t="s">
        <v>1470</v>
      </c>
      <c r="D489" s="66" t="s">
        <v>86</v>
      </c>
      <c r="E489" s="68">
        <v>10</v>
      </c>
      <c r="F489" s="68" t="s">
        <v>133</v>
      </c>
      <c r="G489" s="77"/>
      <c r="H489" s="77" t="str">
        <f>IF(Таблица1[[#This Row],[Вес/шт]]*Таблица1[[#This Row],[Заказ, шт]]=0,"",Таблица1[[#This Row],[Вес/шт]]*Таблица1[[#This Row],[Заказ, шт]])</f>
        <v/>
      </c>
      <c r="I489" s="78">
        <v>200</v>
      </c>
      <c r="J489" s="68" t="str">
        <f>IF(Таблица1[[#This Row],[Примерная вместимость в бокс]]="","",IFERROR(IF(Таблица1[[#This Row],[Заказ, шт]]="","",L489/I489),0))</f>
        <v/>
      </c>
      <c r="K489" s="94">
        <v>3.0360999999999998</v>
      </c>
      <c r="L489" s="69"/>
      <c r="M489" s="92">
        <f>Таблица1[[#This Row],[Заказ, шт]]*Таблица1[[#This Row],[Цена , €]]</f>
        <v>0</v>
      </c>
      <c r="N489" s="90" t="str">
        <f>IF(Таблица1[[#This Row],[Заказ, шт]]="","",Таблица1[[#This Row],[Цена , €]]*$O$13*$M$8)</f>
        <v/>
      </c>
      <c r="O489" s="40"/>
    </row>
    <row r="490" spans="1:15">
      <c r="A490" s="37"/>
      <c r="B490" s="66" t="s">
        <v>706</v>
      </c>
      <c r="C490" s="67" t="s">
        <v>1471</v>
      </c>
      <c r="D490" s="66" t="s">
        <v>94</v>
      </c>
      <c r="E490" s="68">
        <v>1</v>
      </c>
      <c r="F490" s="68" t="s">
        <v>89</v>
      </c>
      <c r="G490" s="77"/>
      <c r="H490" s="77" t="str">
        <f>IF(Таблица1[[#This Row],[Вес/шт]]*Таблица1[[#This Row],[Заказ, шт]]=0,"",Таблица1[[#This Row],[Вес/шт]]*Таблица1[[#This Row],[Заказ, шт]])</f>
        <v/>
      </c>
      <c r="I490" s="78">
        <v>85</v>
      </c>
      <c r="J490" s="68" t="str">
        <f>IF(Таблица1[[#This Row],[Примерная вместимость в бокс]]="","",IFERROR(IF(Таблица1[[#This Row],[Заказ, шт]]="","",L490/I490),0))</f>
        <v/>
      </c>
      <c r="K490" s="94">
        <v>6.4771000000000001</v>
      </c>
      <c r="L490" s="69"/>
      <c r="M490" s="92">
        <f>Таблица1[[#This Row],[Заказ, шт]]*Таблица1[[#This Row],[Цена , €]]</f>
        <v>0</v>
      </c>
      <c r="N490" s="90" t="str">
        <f>IF(Таблица1[[#This Row],[Заказ, шт]]="","",Таблица1[[#This Row],[Цена , €]]*$O$13*$M$8)</f>
        <v/>
      </c>
      <c r="O490" s="40"/>
    </row>
    <row r="491" spans="1:15">
      <c r="A491" s="37"/>
      <c r="B491" s="66" t="s">
        <v>708</v>
      </c>
      <c r="C491" s="67" t="s">
        <v>1472</v>
      </c>
      <c r="D491" s="66" t="s">
        <v>98</v>
      </c>
      <c r="E491" s="68">
        <v>1</v>
      </c>
      <c r="F491" s="68" t="s">
        <v>195</v>
      </c>
      <c r="G491" s="77">
        <v>11</v>
      </c>
      <c r="H491" s="77" t="str">
        <f>IF(Таблица1[[#This Row],[Вес/шт]]*Таблица1[[#This Row],[Заказ, шт]]=0,"",Таблица1[[#This Row],[Вес/шт]]*Таблица1[[#This Row],[Заказ, шт]])</f>
        <v/>
      </c>
      <c r="I491" s="78"/>
      <c r="J491" s="68" t="str">
        <f>IF(Таблица1[[#This Row],[Примерная вместимость в бокс]]="","",IFERROR(IF(Таблица1[[#This Row],[Заказ, шт]]="","",L491/I491),0))</f>
        <v/>
      </c>
      <c r="K491" s="94">
        <v>12.722899999999999</v>
      </c>
      <c r="L491" s="69"/>
      <c r="M491" s="92">
        <f>Таблица1[[#This Row],[Заказ, шт]]*Таблица1[[#This Row],[Цена , €]]</f>
        <v>0</v>
      </c>
      <c r="N491" s="90" t="str">
        <f>IF(Таблица1[[#This Row],[Заказ, шт]]="","",Таблица1[[#This Row],[Цена , €]]*$O$13*$M$8)</f>
        <v/>
      </c>
      <c r="O491" s="40"/>
    </row>
    <row r="492" spans="1:15">
      <c r="A492" s="37"/>
      <c r="B492" s="66" t="s">
        <v>707</v>
      </c>
      <c r="C492" s="67" t="s">
        <v>1473</v>
      </c>
      <c r="D492" s="66" t="s">
        <v>86</v>
      </c>
      <c r="E492" s="68">
        <v>10</v>
      </c>
      <c r="F492" s="68" t="s">
        <v>172</v>
      </c>
      <c r="G492" s="77"/>
      <c r="H492" s="77" t="str">
        <f>IF(Таблица1[[#This Row],[Вес/шт]]*Таблица1[[#This Row],[Заказ, шт]]=0,"",Таблица1[[#This Row],[Вес/шт]]*Таблица1[[#This Row],[Заказ, шт]])</f>
        <v/>
      </c>
      <c r="I492" s="78">
        <v>200</v>
      </c>
      <c r="J492" s="68" t="str">
        <f>IF(Таблица1[[#This Row],[Примерная вместимость в бокс]]="","",IFERROR(IF(Таблица1[[#This Row],[Заказ, шт]]="","",L492/I492),0))</f>
        <v/>
      </c>
      <c r="K492" s="94">
        <v>3.0360999999999998</v>
      </c>
      <c r="L492" s="69"/>
      <c r="M492" s="92">
        <f>Таблица1[[#This Row],[Заказ, шт]]*Таблица1[[#This Row],[Цена , €]]</f>
        <v>0</v>
      </c>
      <c r="N492" s="90" t="str">
        <f>IF(Таблица1[[#This Row],[Заказ, шт]]="","",Таблица1[[#This Row],[Цена , €]]*$O$13*$M$8)</f>
        <v/>
      </c>
      <c r="O492" s="40"/>
    </row>
    <row r="493" spans="1:15">
      <c r="A493" s="37"/>
      <c r="B493" s="66" t="s">
        <v>670</v>
      </c>
      <c r="C493" s="67" t="s">
        <v>1474</v>
      </c>
      <c r="D493" s="66" t="s">
        <v>81</v>
      </c>
      <c r="E493" s="68">
        <v>50</v>
      </c>
      <c r="F493" s="68" t="s">
        <v>85</v>
      </c>
      <c r="G493" s="77"/>
      <c r="H493" s="77" t="str">
        <f>IF(Таблица1[[#This Row],[Вес/шт]]*Таблица1[[#This Row],[Заказ, шт]]=0,"",Таблица1[[#This Row],[Вес/шт]]*Таблица1[[#This Row],[Заказ, шт]])</f>
        <v/>
      </c>
      <c r="I493" s="78">
        <v>1000</v>
      </c>
      <c r="J493" s="68" t="str">
        <f>IF(Таблица1[[#This Row],[Примерная вместимость в бокс]]="","",IFERROR(IF(Таблица1[[#This Row],[Заказ, шт]]="","",L493/I493),0))</f>
        <v/>
      </c>
      <c r="K493" s="94">
        <v>1.012</v>
      </c>
      <c r="L493" s="69"/>
      <c r="M493" s="92">
        <f>Таблица1[[#This Row],[Заказ, шт]]*Таблица1[[#This Row],[Цена , €]]</f>
        <v>0</v>
      </c>
      <c r="N493" s="90" t="str">
        <f>IF(Таблица1[[#This Row],[Заказ, шт]]="","",Таблица1[[#This Row],[Цена , €]]*$O$13*$M$8)</f>
        <v/>
      </c>
      <c r="O493" s="40"/>
    </row>
    <row r="494" spans="1:15">
      <c r="A494" s="37"/>
      <c r="B494" s="66" t="s">
        <v>671</v>
      </c>
      <c r="C494" s="67" t="s">
        <v>1475</v>
      </c>
      <c r="D494" s="66" t="s">
        <v>81</v>
      </c>
      <c r="E494" s="68">
        <v>50</v>
      </c>
      <c r="F494" s="68" t="s">
        <v>88</v>
      </c>
      <c r="G494" s="77"/>
      <c r="H494" s="77" t="str">
        <f>IF(Таблица1[[#This Row],[Вес/шт]]*Таблица1[[#This Row],[Заказ, шт]]=0,"",Таблица1[[#This Row],[Вес/шт]]*Таблица1[[#This Row],[Заказ, шт]])</f>
        <v/>
      </c>
      <c r="I494" s="78">
        <v>1000</v>
      </c>
      <c r="J494" s="68" t="str">
        <f>IF(Таблица1[[#This Row],[Примерная вместимость в бокс]]="","",IFERROR(IF(Таблица1[[#This Row],[Заказ, шт]]="","",L494/I494),0))</f>
        <v/>
      </c>
      <c r="K494" s="94">
        <v>1.012</v>
      </c>
      <c r="L494" s="69"/>
      <c r="M494" s="92">
        <f>Таблица1[[#This Row],[Заказ, шт]]*Таблица1[[#This Row],[Цена , €]]</f>
        <v>0</v>
      </c>
      <c r="N494" s="90" t="str">
        <f>IF(Таблица1[[#This Row],[Заказ, шт]]="","",Таблица1[[#This Row],[Цена , €]]*$O$13*$M$8)</f>
        <v/>
      </c>
      <c r="O494" s="40"/>
    </row>
    <row r="495" spans="1:15">
      <c r="A495" s="37"/>
      <c r="B495" s="66" t="s">
        <v>410</v>
      </c>
      <c r="C495" s="67" t="s">
        <v>1476</v>
      </c>
      <c r="D495" s="66" t="s">
        <v>856</v>
      </c>
      <c r="E495" s="68">
        <v>1</v>
      </c>
      <c r="F495" s="68" t="s">
        <v>904</v>
      </c>
      <c r="G495" s="77">
        <v>9</v>
      </c>
      <c r="H495" s="77" t="str">
        <f>IF(Таблица1[[#This Row],[Вес/шт]]*Таблица1[[#This Row],[Заказ, шт]]=0,"",Таблица1[[#This Row],[Вес/шт]]*Таблица1[[#This Row],[Заказ, шт]])</f>
        <v/>
      </c>
      <c r="I495" s="78"/>
      <c r="J495" s="68" t="str">
        <f>IF(Таблица1[[#This Row],[Примерная вместимость в бокс]]="","",IFERROR(IF(Таблица1[[#This Row],[Заказ, шт]]="","",L495/I495),0))</f>
        <v/>
      </c>
      <c r="K495" s="94">
        <v>13.3012</v>
      </c>
      <c r="L495" s="69"/>
      <c r="M495" s="92">
        <f>Таблица1[[#This Row],[Заказ, шт]]*Таблица1[[#This Row],[Цена , €]]</f>
        <v>0</v>
      </c>
      <c r="N495" s="90" t="str">
        <f>IF(Таблица1[[#This Row],[Заказ, шт]]="","",Таблица1[[#This Row],[Цена , €]]*$O$13*$M$8)</f>
        <v/>
      </c>
      <c r="O495" s="40"/>
    </row>
    <row r="496" spans="1:15">
      <c r="A496" s="37"/>
      <c r="B496" s="66" t="s">
        <v>411</v>
      </c>
      <c r="C496" s="67" t="s">
        <v>1477</v>
      </c>
      <c r="D496" s="66" t="s">
        <v>86</v>
      </c>
      <c r="E496" s="68">
        <v>10</v>
      </c>
      <c r="F496" s="68" t="s">
        <v>903</v>
      </c>
      <c r="G496" s="77"/>
      <c r="H496" s="77" t="str">
        <f>IF(Таблица1[[#This Row],[Вес/шт]]*Таблица1[[#This Row],[Заказ, шт]]=0,"",Таблица1[[#This Row],[Вес/шт]]*Таблица1[[#This Row],[Заказ, шт]])</f>
        <v/>
      </c>
      <c r="I496" s="78">
        <v>200</v>
      </c>
      <c r="J496" s="68" t="str">
        <f>IF(Таблица1[[#This Row],[Примерная вместимость в бокс]]="","",IFERROR(IF(Таблица1[[#This Row],[Заказ, шт]]="","",L496/I496),0))</f>
        <v/>
      </c>
      <c r="K496" s="94">
        <v>5.0891999999999999</v>
      </c>
      <c r="L496" s="69"/>
      <c r="M496" s="92">
        <f>Таблица1[[#This Row],[Заказ, шт]]*Таблица1[[#This Row],[Цена , €]]</f>
        <v>0</v>
      </c>
      <c r="N496" s="90" t="str">
        <f>IF(Таблица1[[#This Row],[Заказ, шт]]="","",Таблица1[[#This Row],[Цена , €]]*$O$13*$M$8)</f>
        <v/>
      </c>
      <c r="O496" s="40"/>
    </row>
    <row r="497" spans="1:15">
      <c r="A497" s="37"/>
      <c r="B497" s="66" t="s">
        <v>408</v>
      </c>
      <c r="C497" s="67" t="s">
        <v>1478</v>
      </c>
      <c r="D497" s="66" t="s">
        <v>855</v>
      </c>
      <c r="E497" s="68">
        <v>1</v>
      </c>
      <c r="F497" s="68" t="s">
        <v>902</v>
      </c>
      <c r="G497" s="77">
        <v>9</v>
      </c>
      <c r="H497" s="77" t="str">
        <f>IF(Таблица1[[#This Row],[Вес/шт]]*Таблица1[[#This Row],[Заказ, шт]]=0,"",Таблица1[[#This Row],[Вес/шт]]*Таблица1[[#This Row],[Заказ, шт]])</f>
        <v/>
      </c>
      <c r="I497" s="78"/>
      <c r="J497" s="68" t="str">
        <f>IF(Таблица1[[#This Row],[Примерная вместимость в бокс]]="","",IFERROR(IF(Таблица1[[#This Row],[Заказ, шт]]="","",L497/I497),0))</f>
        <v/>
      </c>
      <c r="K497" s="94">
        <v>13.3012</v>
      </c>
      <c r="L497" s="69"/>
      <c r="M497" s="92">
        <f>Таблица1[[#This Row],[Заказ, шт]]*Таблица1[[#This Row],[Цена , €]]</f>
        <v>0</v>
      </c>
      <c r="N497" s="90" t="str">
        <f>IF(Таблица1[[#This Row],[Заказ, шт]]="","",Таблица1[[#This Row],[Цена , €]]*$O$13*$M$8)</f>
        <v/>
      </c>
      <c r="O497" s="40"/>
    </row>
    <row r="498" spans="1:15">
      <c r="A498" s="37"/>
      <c r="B498" s="66" t="s">
        <v>409</v>
      </c>
      <c r="C498" s="67" t="s">
        <v>1479</v>
      </c>
      <c r="D498" s="66" t="s">
        <v>86</v>
      </c>
      <c r="E498" s="68">
        <v>10</v>
      </c>
      <c r="F498" s="68" t="s">
        <v>903</v>
      </c>
      <c r="G498" s="77"/>
      <c r="H498" s="77" t="str">
        <f>IF(Таблица1[[#This Row],[Вес/шт]]*Таблица1[[#This Row],[Заказ, шт]]=0,"",Таблица1[[#This Row],[Вес/шт]]*Таблица1[[#This Row],[Заказ, шт]])</f>
        <v/>
      </c>
      <c r="I498" s="78">
        <v>200</v>
      </c>
      <c r="J498" s="68" t="str">
        <f>IF(Таблица1[[#This Row],[Примерная вместимость в бокс]]="","",IFERROR(IF(Таблица1[[#This Row],[Заказ, шт]]="","",L498/I498),0))</f>
        <v/>
      </c>
      <c r="K498" s="94">
        <v>5.0891999999999999</v>
      </c>
      <c r="L498" s="69"/>
      <c r="M498" s="92">
        <f>Таблица1[[#This Row],[Заказ, шт]]*Таблица1[[#This Row],[Цена , €]]</f>
        <v>0</v>
      </c>
      <c r="N498" s="90" t="str">
        <f>IF(Таблица1[[#This Row],[Заказ, шт]]="","",Таблица1[[#This Row],[Цена , €]]*$O$13*$M$8)</f>
        <v/>
      </c>
      <c r="O498" s="40"/>
    </row>
    <row r="499" spans="1:15">
      <c r="A499" s="37"/>
      <c r="B499" s="66" t="s">
        <v>563</v>
      </c>
      <c r="C499" s="67" t="s">
        <v>1480</v>
      </c>
      <c r="D499" s="66" t="s">
        <v>86</v>
      </c>
      <c r="E499" s="68">
        <v>10</v>
      </c>
      <c r="F499" s="68" t="s">
        <v>199</v>
      </c>
      <c r="G499" s="77"/>
      <c r="H499" s="77" t="str">
        <f>IF(Таблица1[[#This Row],[Вес/шт]]*Таблица1[[#This Row],[Заказ, шт]]=0,"",Таблица1[[#This Row],[Вес/шт]]*Таблица1[[#This Row],[Заказ, шт]])</f>
        <v/>
      </c>
      <c r="I499" s="78">
        <v>200</v>
      </c>
      <c r="J499" s="68" t="str">
        <f>IF(Таблица1[[#This Row],[Примерная вместимость в бокс]]="","",IFERROR(IF(Таблица1[[#This Row],[Заказ, шт]]="","",L499/I499),0))</f>
        <v/>
      </c>
      <c r="K499" s="94">
        <v>3.0072000000000001</v>
      </c>
      <c r="L499" s="69"/>
      <c r="M499" s="92">
        <f>Таблица1[[#This Row],[Заказ, шт]]*Таблица1[[#This Row],[Цена , €]]</f>
        <v>0</v>
      </c>
      <c r="N499" s="90" t="str">
        <f>IF(Таблица1[[#This Row],[Заказ, шт]]="","",Таблица1[[#This Row],[Цена , €]]*$O$13*$M$8)</f>
        <v/>
      </c>
      <c r="O499" s="40"/>
    </row>
    <row r="500" spans="1:15">
      <c r="A500" s="37"/>
      <c r="B500" s="66" t="s">
        <v>564</v>
      </c>
      <c r="C500" s="67" t="s">
        <v>1481</v>
      </c>
      <c r="D500" s="66" t="s">
        <v>86</v>
      </c>
      <c r="E500" s="68">
        <v>10</v>
      </c>
      <c r="F500" s="68" t="s">
        <v>909</v>
      </c>
      <c r="G500" s="77"/>
      <c r="H500" s="77" t="str">
        <f>IF(Таблица1[[#This Row],[Вес/шт]]*Таблица1[[#This Row],[Заказ, шт]]=0,"",Таблица1[[#This Row],[Вес/шт]]*Таблица1[[#This Row],[Заказ, шт]])</f>
        <v/>
      </c>
      <c r="I500" s="78">
        <v>200</v>
      </c>
      <c r="J500" s="68" t="str">
        <f>IF(Таблица1[[#This Row],[Примерная вместимость в бокс]]="","",IFERROR(IF(Таблица1[[#This Row],[Заказ, шт]]="","",L500/I500),0))</f>
        <v/>
      </c>
      <c r="K500" s="94">
        <v>3.0072000000000001</v>
      </c>
      <c r="L500" s="69"/>
      <c r="M500" s="92">
        <f>Таблица1[[#This Row],[Заказ, шт]]*Таблица1[[#This Row],[Цена , €]]</f>
        <v>0</v>
      </c>
      <c r="N500" s="90" t="str">
        <f>IF(Таблица1[[#This Row],[Заказ, шт]]="","",Таблица1[[#This Row],[Цена , €]]*$O$13*$M$8)</f>
        <v/>
      </c>
      <c r="O500" s="40"/>
    </row>
    <row r="501" spans="1:15">
      <c r="A501" s="37"/>
      <c r="B501" s="66" t="s">
        <v>565</v>
      </c>
      <c r="C501" s="67" t="s">
        <v>1482</v>
      </c>
      <c r="D501" s="66" t="s">
        <v>94</v>
      </c>
      <c r="E501" s="68">
        <v>1</v>
      </c>
      <c r="F501" s="68" t="s">
        <v>201</v>
      </c>
      <c r="G501" s="77"/>
      <c r="H501" s="77" t="str">
        <f>IF(Таблица1[[#This Row],[Вес/шт]]*Таблица1[[#This Row],[Заказ, шт]]=0,"",Таблица1[[#This Row],[Вес/шт]]*Таблица1[[#This Row],[Заказ, шт]])</f>
        <v/>
      </c>
      <c r="I501" s="78">
        <v>85</v>
      </c>
      <c r="J501" s="68" t="str">
        <f>IF(Таблица1[[#This Row],[Примерная вместимость в бокс]]="","",IFERROR(IF(Таблица1[[#This Row],[Заказ, шт]]="","",L501/I501),0))</f>
        <v/>
      </c>
      <c r="K501" s="94">
        <v>5.9276999999999997</v>
      </c>
      <c r="L501" s="69"/>
      <c r="M501" s="92">
        <f>Таблица1[[#This Row],[Заказ, шт]]*Таблица1[[#This Row],[Цена , €]]</f>
        <v>0</v>
      </c>
      <c r="N501" s="90" t="str">
        <f>IF(Таблица1[[#This Row],[Заказ, шт]]="","",Таблица1[[#This Row],[Цена , €]]*$O$13*$M$8)</f>
        <v/>
      </c>
      <c r="O501" s="40"/>
    </row>
    <row r="502" spans="1:15">
      <c r="A502" s="37"/>
      <c r="B502" s="66" t="s">
        <v>584</v>
      </c>
      <c r="C502" s="67" t="s">
        <v>1483</v>
      </c>
      <c r="D502" s="66" t="s">
        <v>94</v>
      </c>
      <c r="E502" s="68">
        <v>1</v>
      </c>
      <c r="F502" s="68" t="s">
        <v>91</v>
      </c>
      <c r="G502" s="77"/>
      <c r="H502" s="77" t="str">
        <f>IF(Таблица1[[#This Row],[Вес/шт]]*Таблица1[[#This Row],[Заказ, шт]]=0,"",Таблица1[[#This Row],[Вес/шт]]*Таблица1[[#This Row],[Заказ, шт]])</f>
        <v/>
      </c>
      <c r="I502" s="78">
        <v>85</v>
      </c>
      <c r="J502" s="68" t="str">
        <f>IF(Таблица1[[#This Row],[Примерная вместимость в бокс]]="","",IFERROR(IF(Таблица1[[#This Row],[Заказ, шт]]="","",L502/I502),0))</f>
        <v/>
      </c>
      <c r="K502" s="94">
        <v>4.1638999999999999</v>
      </c>
      <c r="L502" s="69"/>
      <c r="M502" s="92">
        <f>Таблица1[[#This Row],[Заказ, шт]]*Таблица1[[#This Row],[Цена , €]]</f>
        <v>0</v>
      </c>
      <c r="N502" s="90" t="str">
        <f>IF(Таблица1[[#This Row],[Заказ, шт]]="","",Таблица1[[#This Row],[Цена , €]]*$O$13*$M$8)</f>
        <v/>
      </c>
      <c r="O502" s="40"/>
    </row>
    <row r="503" spans="1:15">
      <c r="A503" s="37"/>
      <c r="B503" s="66" t="s">
        <v>587</v>
      </c>
      <c r="C503" s="67" t="s">
        <v>1484</v>
      </c>
      <c r="D503" s="66" t="s">
        <v>154</v>
      </c>
      <c r="E503" s="68">
        <v>1</v>
      </c>
      <c r="F503" s="68" t="s">
        <v>107</v>
      </c>
      <c r="G503" s="77">
        <v>18</v>
      </c>
      <c r="H503" s="77" t="str">
        <f>IF(Таблица1[[#This Row],[Вес/шт]]*Таблица1[[#This Row],[Заказ, шт]]=0,"",Таблица1[[#This Row],[Вес/шт]]*Таблица1[[#This Row],[Заказ, шт]])</f>
        <v/>
      </c>
      <c r="I503" s="78"/>
      <c r="J503" s="68" t="str">
        <f>IF(Таблица1[[#This Row],[Примерная вместимость в бокс]]="","",IFERROR(IF(Таблица1[[#This Row],[Заказ, шт]]="","",L503/I503),0))</f>
        <v/>
      </c>
      <c r="K503" s="94">
        <v>14.747</v>
      </c>
      <c r="L503" s="69"/>
      <c r="M503" s="92">
        <f>Таблица1[[#This Row],[Заказ, шт]]*Таблица1[[#This Row],[Цена , €]]</f>
        <v>0</v>
      </c>
      <c r="N503" s="90" t="str">
        <f>IF(Таблица1[[#This Row],[Заказ, шт]]="","",Таблица1[[#This Row],[Цена , €]]*$O$13*$M$8)</f>
        <v/>
      </c>
      <c r="O503" s="40"/>
    </row>
    <row r="504" spans="1:15">
      <c r="A504" s="37"/>
      <c r="B504" s="66" t="s">
        <v>586</v>
      </c>
      <c r="C504" s="67" t="s">
        <v>1485</v>
      </c>
      <c r="D504" s="66" t="s">
        <v>94</v>
      </c>
      <c r="E504" s="68">
        <v>1</v>
      </c>
      <c r="F504" s="68" t="s">
        <v>87</v>
      </c>
      <c r="G504" s="77"/>
      <c r="H504" s="77" t="str">
        <f>IF(Таблица1[[#This Row],[Вес/шт]]*Таблица1[[#This Row],[Заказ, шт]]=0,"",Таблица1[[#This Row],[Вес/шт]]*Таблица1[[#This Row],[Заказ, шт]])</f>
        <v/>
      </c>
      <c r="I504" s="78">
        <v>85</v>
      </c>
      <c r="J504" s="68" t="str">
        <f>IF(Таблица1[[#This Row],[Примерная вместимость в бокс]]="","",IFERROR(IF(Таблица1[[#This Row],[Заказ, шт]]="","",L504/I504),0))</f>
        <v/>
      </c>
      <c r="K504" s="94">
        <v>4.1638999999999999</v>
      </c>
      <c r="L504" s="69"/>
      <c r="M504" s="92">
        <f>Таблица1[[#This Row],[Заказ, шт]]*Таблица1[[#This Row],[Цена , €]]</f>
        <v>0</v>
      </c>
      <c r="N504" s="90" t="str">
        <f>IF(Таблица1[[#This Row],[Заказ, шт]]="","",Таблица1[[#This Row],[Цена , €]]*$O$13*$M$8)</f>
        <v/>
      </c>
      <c r="O504" s="40"/>
    </row>
    <row r="505" spans="1:15">
      <c r="A505" s="37"/>
      <c r="B505" s="66" t="s">
        <v>590</v>
      </c>
      <c r="C505" s="67" t="s">
        <v>1486</v>
      </c>
      <c r="D505" s="66" t="s">
        <v>98</v>
      </c>
      <c r="E505" s="68">
        <v>1</v>
      </c>
      <c r="F505" s="68" t="s">
        <v>96</v>
      </c>
      <c r="G505" s="77">
        <v>11</v>
      </c>
      <c r="H505" s="77" t="str">
        <f>IF(Таблица1[[#This Row],[Вес/шт]]*Таблица1[[#This Row],[Заказ, шт]]=0,"",Таблица1[[#This Row],[Вес/шт]]*Таблица1[[#This Row],[Заказ, шт]])</f>
        <v/>
      </c>
      <c r="I505" s="78"/>
      <c r="J505" s="68" t="str">
        <f>IF(Таблица1[[#This Row],[Примерная вместимость в бокс]]="","",IFERROR(IF(Таблица1[[#This Row],[Заказ, шт]]="","",L505/I505),0))</f>
        <v/>
      </c>
      <c r="K505" s="94">
        <v>10.1205</v>
      </c>
      <c r="L505" s="69"/>
      <c r="M505" s="92">
        <f>Таблица1[[#This Row],[Заказ, шт]]*Таблица1[[#This Row],[Цена , €]]</f>
        <v>0</v>
      </c>
      <c r="N505" s="90" t="str">
        <f>IF(Таблица1[[#This Row],[Заказ, шт]]="","",Таблица1[[#This Row],[Цена , €]]*$O$13*$M$8)</f>
        <v/>
      </c>
      <c r="O505" s="40"/>
    </row>
    <row r="506" spans="1:15">
      <c r="A506" s="37"/>
      <c r="B506" s="66" t="s">
        <v>588</v>
      </c>
      <c r="C506" s="67" t="s">
        <v>1487</v>
      </c>
      <c r="D506" s="66" t="s">
        <v>86</v>
      </c>
      <c r="E506" s="68">
        <v>10</v>
      </c>
      <c r="F506" s="68" t="s">
        <v>180</v>
      </c>
      <c r="G506" s="77"/>
      <c r="H506" s="77" t="str">
        <f>IF(Таблица1[[#This Row],[Вес/шт]]*Таблица1[[#This Row],[Заказ, шт]]=0,"",Таблица1[[#This Row],[Вес/шт]]*Таблица1[[#This Row],[Заказ, шт]])</f>
        <v/>
      </c>
      <c r="I506" s="78">
        <v>200</v>
      </c>
      <c r="J506" s="68" t="str">
        <f>IF(Таблица1[[#This Row],[Примерная вместимость в бокс]]="","",IFERROR(IF(Таблица1[[#This Row],[Заказ, шт]]="","",L506/I506),0))</f>
        <v/>
      </c>
      <c r="K506" s="94">
        <v>3.6145</v>
      </c>
      <c r="L506" s="69"/>
      <c r="M506" s="92">
        <f>Таблица1[[#This Row],[Заказ, шт]]*Таблица1[[#This Row],[Цена , €]]</f>
        <v>0</v>
      </c>
      <c r="N506" s="90" t="str">
        <f>IF(Таблица1[[#This Row],[Заказ, шт]]="","",Таблица1[[#This Row],[Цена , €]]*$O$13*$M$8)</f>
        <v/>
      </c>
      <c r="O506" s="40"/>
    </row>
    <row r="507" spans="1:15">
      <c r="A507" s="37"/>
      <c r="B507" s="66" t="s">
        <v>589</v>
      </c>
      <c r="C507" s="67" t="s">
        <v>1488</v>
      </c>
      <c r="D507" s="66" t="s">
        <v>94</v>
      </c>
      <c r="E507" s="68">
        <v>1</v>
      </c>
      <c r="F507" s="68" t="s">
        <v>167</v>
      </c>
      <c r="G507" s="77"/>
      <c r="H507" s="77" t="str">
        <f>IF(Таблица1[[#This Row],[Вес/шт]]*Таблица1[[#This Row],[Заказ, шт]]=0,"",Таблица1[[#This Row],[Вес/шт]]*Таблица1[[#This Row],[Заказ, шт]])</f>
        <v/>
      </c>
      <c r="I507" s="78">
        <v>85</v>
      </c>
      <c r="J507" s="68" t="str">
        <f>IF(Таблица1[[#This Row],[Примерная вместимость в бокс]]="","",IFERROR(IF(Таблица1[[#This Row],[Заказ, шт]]="","",L507/I507),0))</f>
        <v/>
      </c>
      <c r="K507" s="94">
        <v>5.7831000000000001</v>
      </c>
      <c r="L507" s="69"/>
      <c r="M507" s="92">
        <f>Таблица1[[#This Row],[Заказ, шт]]*Таблица1[[#This Row],[Цена , €]]</f>
        <v>0</v>
      </c>
      <c r="N507" s="90" t="str">
        <f>IF(Таблица1[[#This Row],[Заказ, шт]]="","",Таблица1[[#This Row],[Цена , €]]*$O$13*$M$8)</f>
        <v/>
      </c>
      <c r="O507" s="40"/>
    </row>
    <row r="508" spans="1:15">
      <c r="A508" s="37"/>
      <c r="B508" s="66" t="s">
        <v>211</v>
      </c>
      <c r="C508" s="67" t="s">
        <v>1489</v>
      </c>
      <c r="D508" s="66" t="s">
        <v>86</v>
      </c>
      <c r="E508" s="68">
        <v>10</v>
      </c>
      <c r="F508" s="68" t="s">
        <v>180</v>
      </c>
      <c r="G508" s="77"/>
      <c r="H508" s="77" t="str">
        <f>IF(Таблица1[[#This Row],[Вес/шт]]*Таблица1[[#This Row],[Заказ, шт]]=0,"",Таблица1[[#This Row],[Вес/шт]]*Таблица1[[#This Row],[Заказ, шт]])</f>
        <v/>
      </c>
      <c r="I508" s="78">
        <v>200</v>
      </c>
      <c r="J508" s="68" t="str">
        <f>IF(Таблица1[[#This Row],[Примерная вместимость в бокс]]="","",IFERROR(IF(Таблица1[[#This Row],[Заказ, шт]]="","",L508/I508),0))</f>
        <v/>
      </c>
      <c r="K508" s="94">
        <v>3.6145</v>
      </c>
      <c r="L508" s="69"/>
      <c r="M508" s="92">
        <f>Таблица1[[#This Row],[Заказ, шт]]*Таблица1[[#This Row],[Цена , €]]</f>
        <v>0</v>
      </c>
      <c r="N508" s="90" t="str">
        <f>IF(Таблица1[[#This Row],[Заказ, шт]]="","",Таблица1[[#This Row],[Цена , €]]*$O$13*$M$8)</f>
        <v/>
      </c>
      <c r="O508" s="40"/>
    </row>
    <row r="509" spans="1:15">
      <c r="A509" s="37"/>
      <c r="B509" s="66" t="s">
        <v>591</v>
      </c>
      <c r="C509" s="67" t="s">
        <v>1490</v>
      </c>
      <c r="D509" s="66" t="s">
        <v>94</v>
      </c>
      <c r="E509" s="68">
        <v>1</v>
      </c>
      <c r="F509" s="68" t="s">
        <v>89</v>
      </c>
      <c r="G509" s="77"/>
      <c r="H509" s="77" t="str">
        <f>IF(Таблица1[[#This Row],[Вес/шт]]*Таблица1[[#This Row],[Заказ, шт]]=0,"",Таблица1[[#This Row],[Вес/шт]]*Таблица1[[#This Row],[Заказ, шт]])</f>
        <v/>
      </c>
      <c r="I509" s="78">
        <v>85</v>
      </c>
      <c r="J509" s="68" t="str">
        <f>IF(Таблица1[[#This Row],[Примерная вместимость в бокс]]="","",IFERROR(IF(Таблица1[[#This Row],[Заказ, шт]]="","",L509/I509),0))</f>
        <v/>
      </c>
      <c r="K509" s="94">
        <v>5.7831000000000001</v>
      </c>
      <c r="L509" s="69"/>
      <c r="M509" s="92">
        <f>Таблица1[[#This Row],[Заказ, шт]]*Таблица1[[#This Row],[Цена , €]]</f>
        <v>0</v>
      </c>
      <c r="N509" s="90" t="str">
        <f>IF(Таблица1[[#This Row],[Заказ, шт]]="","",Таблица1[[#This Row],[Цена , €]]*$O$13*$M$8)</f>
        <v/>
      </c>
      <c r="O509" s="40"/>
    </row>
    <row r="510" spans="1:15">
      <c r="A510" s="37"/>
      <c r="B510" s="66" t="s">
        <v>592</v>
      </c>
      <c r="C510" s="67" t="s">
        <v>1491</v>
      </c>
      <c r="D510" s="66" t="s">
        <v>94</v>
      </c>
      <c r="E510" s="68">
        <v>1</v>
      </c>
      <c r="F510" s="68" t="s">
        <v>89</v>
      </c>
      <c r="G510" s="77"/>
      <c r="H510" s="77" t="str">
        <f>IF(Таблица1[[#This Row],[Вес/шт]]*Таблица1[[#This Row],[Заказ, шт]]=0,"",Таблица1[[#This Row],[Вес/шт]]*Таблица1[[#This Row],[Заказ, шт]])</f>
        <v/>
      </c>
      <c r="I510" s="78">
        <v>85</v>
      </c>
      <c r="J510" s="68" t="str">
        <f>IF(Таблица1[[#This Row],[Примерная вместимость в бокс]]="","",IFERROR(IF(Таблица1[[#This Row],[Заказ, шт]]="","",L510/I510),0))</f>
        <v/>
      </c>
      <c r="K510" s="94">
        <v>4.1638999999999999</v>
      </c>
      <c r="L510" s="69"/>
      <c r="M510" s="92">
        <f>Таблица1[[#This Row],[Заказ, шт]]*Таблица1[[#This Row],[Цена , €]]</f>
        <v>0</v>
      </c>
      <c r="N510" s="90" t="str">
        <f>IF(Таблица1[[#This Row],[Заказ, шт]]="","",Таблица1[[#This Row],[Цена , €]]*$O$13*$M$8)</f>
        <v/>
      </c>
      <c r="O510" s="40"/>
    </row>
    <row r="511" spans="1:15">
      <c r="A511" s="37"/>
      <c r="B511" s="66" t="s">
        <v>594</v>
      </c>
      <c r="C511" s="67" t="s">
        <v>1492</v>
      </c>
      <c r="D511" s="66" t="s">
        <v>94</v>
      </c>
      <c r="E511" s="68">
        <v>1</v>
      </c>
      <c r="F511" s="68" t="s">
        <v>99</v>
      </c>
      <c r="G511" s="77"/>
      <c r="H511" s="77" t="str">
        <f>IF(Таблица1[[#This Row],[Вес/шт]]*Таблица1[[#This Row],[Заказ, шт]]=0,"",Таблица1[[#This Row],[Вес/шт]]*Таблица1[[#This Row],[Заказ, шт]])</f>
        <v/>
      </c>
      <c r="I511" s="78">
        <v>85</v>
      </c>
      <c r="J511" s="68" t="str">
        <f>IF(Таблица1[[#This Row],[Примерная вместимость в бокс]]="","",IFERROR(IF(Таблица1[[#This Row],[Заказ, шт]]="","",L511/I511),0))</f>
        <v/>
      </c>
      <c r="K511" s="94">
        <v>4.1638999999999999</v>
      </c>
      <c r="L511" s="69"/>
      <c r="M511" s="92">
        <f>Таблица1[[#This Row],[Заказ, шт]]*Таблица1[[#This Row],[Цена , €]]</f>
        <v>0</v>
      </c>
      <c r="N511" s="90" t="str">
        <f>IF(Таблица1[[#This Row],[Заказ, шт]]="","",Таблица1[[#This Row],[Цена , €]]*$O$13*$M$8)</f>
        <v/>
      </c>
      <c r="O511" s="40"/>
    </row>
    <row r="512" spans="1:15">
      <c r="A512" s="37"/>
      <c r="B512" s="66" t="s">
        <v>978</v>
      </c>
      <c r="C512" s="67" t="s">
        <v>1493</v>
      </c>
      <c r="D512" s="66" t="s">
        <v>146</v>
      </c>
      <c r="E512" s="68">
        <v>1</v>
      </c>
      <c r="F512" s="68" t="s">
        <v>986</v>
      </c>
      <c r="G512" s="77">
        <v>3.5</v>
      </c>
      <c r="H512" s="77" t="str">
        <f>IF(Таблица1[[#This Row],[Вес/шт]]*Таблица1[[#This Row],[Заказ, шт]]=0,"",Таблица1[[#This Row],[Вес/шт]]*Таблица1[[#This Row],[Заказ, шт]])</f>
        <v/>
      </c>
      <c r="I512" s="78"/>
      <c r="J512" s="68" t="str">
        <f>IF(Таблица1[[#This Row],[Примерная вместимость в бокс]]="","",IFERROR(IF(Таблица1[[#This Row],[Заказ, шт]]="","",L512/I512),0))</f>
        <v/>
      </c>
      <c r="K512" s="94">
        <v>15.7301</v>
      </c>
      <c r="L512" s="69"/>
      <c r="M512" s="92">
        <f>Таблица1[[#This Row],[Заказ, шт]]*Таблица1[[#This Row],[Цена , €]]</f>
        <v>0</v>
      </c>
      <c r="N512" s="90" t="str">
        <f>IF(Таблица1[[#This Row],[Заказ, шт]]="","",Таблица1[[#This Row],[Цена , €]]*$O$13*$M$8)</f>
        <v/>
      </c>
      <c r="O512" s="40"/>
    </row>
    <row r="513" spans="1:15">
      <c r="A513" s="37"/>
      <c r="B513" s="66" t="s">
        <v>585</v>
      </c>
      <c r="C513" s="67" t="s">
        <v>1494</v>
      </c>
      <c r="D513" s="66" t="s">
        <v>86</v>
      </c>
      <c r="E513" s="68">
        <v>10</v>
      </c>
      <c r="F513" s="68" t="s">
        <v>91</v>
      </c>
      <c r="G513" s="77"/>
      <c r="H513" s="77" t="str">
        <f>IF(Таблица1[[#This Row],[Вес/шт]]*Таблица1[[#This Row],[Заказ, шт]]=0,"",Таблица1[[#This Row],[Вес/шт]]*Таблица1[[#This Row],[Заказ, шт]])</f>
        <v/>
      </c>
      <c r="I513" s="78">
        <v>200</v>
      </c>
      <c r="J513" s="68" t="str">
        <f>IF(Таблица1[[#This Row],[Примерная вместимость в бокс]]="","",IFERROR(IF(Таблица1[[#This Row],[Заказ, шт]]="","",L513/I513),0))</f>
        <v/>
      </c>
      <c r="K513" s="94">
        <v>2.2553999999999998</v>
      </c>
      <c r="L513" s="69"/>
      <c r="M513" s="92">
        <f>Таблица1[[#This Row],[Заказ, шт]]*Таблица1[[#This Row],[Цена , €]]</f>
        <v>0</v>
      </c>
      <c r="N513" s="90" t="str">
        <f>IF(Таблица1[[#This Row],[Заказ, шт]]="","",Таблица1[[#This Row],[Цена , €]]*$O$13*$M$8)</f>
        <v/>
      </c>
      <c r="O513" s="40"/>
    </row>
    <row r="514" spans="1:15">
      <c r="A514" s="37"/>
      <c r="B514" s="66" t="s">
        <v>979</v>
      </c>
      <c r="C514" s="67" t="s">
        <v>1495</v>
      </c>
      <c r="D514" s="66" t="s">
        <v>100</v>
      </c>
      <c r="E514" s="68">
        <v>1</v>
      </c>
      <c r="F514" s="68" t="s">
        <v>981</v>
      </c>
      <c r="G514" s="77">
        <v>6</v>
      </c>
      <c r="H514" s="77" t="str">
        <f>IF(Таблица1[[#This Row],[Вес/шт]]*Таблица1[[#This Row],[Заказ, шт]]=0,"",Таблица1[[#This Row],[Вес/шт]]*Таблица1[[#This Row],[Заказ, шт]])</f>
        <v/>
      </c>
      <c r="I514" s="78"/>
      <c r="J514" s="68" t="str">
        <f>IF(Таблица1[[#This Row],[Примерная вместимость в бокс]]="","",IFERROR(IF(Таблица1[[#This Row],[Заказ, шт]]="","",L514/I514),0))</f>
        <v/>
      </c>
      <c r="K514" s="94">
        <v>15.7301</v>
      </c>
      <c r="L514" s="69"/>
      <c r="M514" s="92">
        <f>Таблица1[[#This Row],[Заказ, шт]]*Таблица1[[#This Row],[Цена , €]]</f>
        <v>0</v>
      </c>
      <c r="N514" s="90" t="str">
        <f>IF(Таблица1[[#This Row],[Заказ, шт]]="","",Таблица1[[#This Row],[Цена , €]]*$O$13*$M$8)</f>
        <v/>
      </c>
      <c r="O514" s="40"/>
    </row>
    <row r="515" spans="1:15">
      <c r="A515" s="37"/>
      <c r="B515" s="66" t="s">
        <v>593</v>
      </c>
      <c r="C515" s="67" t="s">
        <v>1496</v>
      </c>
      <c r="D515" s="66" t="s">
        <v>128</v>
      </c>
      <c r="E515" s="68">
        <v>10</v>
      </c>
      <c r="F515" s="68" t="s">
        <v>91</v>
      </c>
      <c r="G515" s="77"/>
      <c r="H515" s="77" t="str">
        <f>IF(Таблица1[[#This Row],[Вес/шт]]*Таблица1[[#This Row],[Заказ, шт]]=0,"",Таблица1[[#This Row],[Вес/шт]]*Таблица1[[#This Row],[Заказ, шт]])</f>
        <v/>
      </c>
      <c r="I515" s="78">
        <v>200</v>
      </c>
      <c r="J515" s="68" t="str">
        <f>IF(Таблица1[[#This Row],[Примерная вместимость в бокс]]="","",IFERROR(IF(Таблица1[[#This Row],[Заказ, шт]]="","",L515/I515),0))</f>
        <v/>
      </c>
      <c r="K515" s="94">
        <v>2.2553999999999998</v>
      </c>
      <c r="L515" s="69"/>
      <c r="M515" s="92">
        <f>Таблица1[[#This Row],[Заказ, шт]]*Таблица1[[#This Row],[Цена , €]]</f>
        <v>0</v>
      </c>
      <c r="N515" s="90" t="str">
        <f>IF(Таблица1[[#This Row],[Заказ, шт]]="","",Таблица1[[#This Row],[Цена , €]]*$O$13*$M$8)</f>
        <v/>
      </c>
      <c r="O515" s="40"/>
    </row>
    <row r="516" spans="1:15">
      <c r="A516" s="37"/>
      <c r="B516" s="66" t="s">
        <v>214</v>
      </c>
      <c r="C516" s="67" t="s">
        <v>1497</v>
      </c>
      <c r="D516" s="66" t="s">
        <v>146</v>
      </c>
      <c r="E516" s="68">
        <v>1</v>
      </c>
      <c r="F516" s="68" t="s">
        <v>957</v>
      </c>
      <c r="G516" s="77">
        <v>3.5</v>
      </c>
      <c r="H516" s="77" t="str">
        <f>IF(Таблица1[[#This Row],[Вес/шт]]*Таблица1[[#This Row],[Заказ, шт]]=0,"",Таблица1[[#This Row],[Вес/шт]]*Таблица1[[#This Row],[Заказ, шт]])</f>
        <v/>
      </c>
      <c r="I516" s="78"/>
      <c r="J516" s="68" t="str">
        <f>IF(Таблица1[[#This Row],[Примерная вместимость в бокс]]="","",IFERROR(IF(Таблица1[[#This Row],[Заказ, шт]]="","",L516/I516),0))</f>
        <v/>
      </c>
      <c r="K516" s="94">
        <v>26.602399999999999</v>
      </c>
      <c r="L516" s="69"/>
      <c r="M516" s="92">
        <f>Таблица1[[#This Row],[Заказ, шт]]*Таблица1[[#This Row],[Цена , €]]</f>
        <v>0</v>
      </c>
      <c r="N516" s="90" t="str">
        <f>IF(Таблица1[[#This Row],[Заказ, шт]]="","",Таблица1[[#This Row],[Цена , €]]*$O$13*$M$8)</f>
        <v/>
      </c>
      <c r="O516" s="40"/>
    </row>
    <row r="517" spans="1:15">
      <c r="B517" s="66" t="s">
        <v>709</v>
      </c>
      <c r="C517" s="67" t="s">
        <v>1498</v>
      </c>
      <c r="D517" s="66" t="s">
        <v>862</v>
      </c>
      <c r="E517" s="68">
        <v>1</v>
      </c>
      <c r="F517" s="68" t="s">
        <v>959</v>
      </c>
      <c r="G517" s="77">
        <v>200</v>
      </c>
      <c r="H517" s="77" t="str">
        <f>IF(Таблица1[[#This Row],[Вес/шт]]*Таблица1[[#This Row],[Заказ, шт]]=0,"",Таблица1[[#This Row],[Вес/шт]]*Таблица1[[#This Row],[Заказ, шт]])</f>
        <v/>
      </c>
      <c r="I517" s="78"/>
      <c r="J517" s="68" t="str">
        <f>IF(Таблица1[[#This Row],[Примерная вместимость в бокс]]="","",IFERROR(IF(Таблица1[[#This Row],[Заказ, шт]]="","",L517/I517),0))</f>
        <v/>
      </c>
      <c r="K517" s="94">
        <v>335.42169999999999</v>
      </c>
      <c r="L517" s="69"/>
      <c r="M517" s="92">
        <f>Таблица1[[#This Row],[Заказ, шт]]*Таблица1[[#This Row],[Цена , €]]</f>
        <v>0</v>
      </c>
      <c r="N517" s="90" t="str">
        <f>IF(Таблица1[[#This Row],[Заказ, шт]]="","",Таблица1[[#This Row],[Цена , €]]*$O$13*$M$8)</f>
        <v/>
      </c>
      <c r="O517" s="40"/>
    </row>
    <row r="518" spans="1:15">
      <c r="B518" s="66" t="s">
        <v>215</v>
      </c>
      <c r="C518" s="67" t="s">
        <v>1499</v>
      </c>
      <c r="D518" s="66" t="s">
        <v>187</v>
      </c>
      <c r="E518" s="68">
        <v>1</v>
      </c>
      <c r="F518" s="68" t="s">
        <v>958</v>
      </c>
      <c r="G518" s="77">
        <v>6</v>
      </c>
      <c r="H518" s="77" t="str">
        <f>IF(Таблица1[[#This Row],[Вес/шт]]*Таблица1[[#This Row],[Заказ, шт]]=0,"",Таблица1[[#This Row],[Вес/шт]]*Таблица1[[#This Row],[Заказ, шт]])</f>
        <v/>
      </c>
      <c r="I518" s="78"/>
      <c r="J518" s="68" t="str">
        <f>IF(Таблица1[[#This Row],[Примерная вместимость в бокс]]="","",IFERROR(IF(Таблица1[[#This Row],[Заказ, шт]]="","",L518/I518),0))</f>
        <v/>
      </c>
      <c r="K518" s="94">
        <v>26.602399999999999</v>
      </c>
      <c r="L518" s="69"/>
      <c r="M518" s="92">
        <f>Таблица1[[#This Row],[Заказ, шт]]*Таблица1[[#This Row],[Цена , €]]</f>
        <v>0</v>
      </c>
      <c r="N518" s="90" t="str">
        <f>IF(Таблица1[[#This Row],[Заказ, шт]]="","",Таблица1[[#This Row],[Цена , €]]*$O$13*$M$8)</f>
        <v/>
      </c>
      <c r="O518" s="40"/>
    </row>
    <row r="519" spans="1:15">
      <c r="A519" s="37"/>
      <c r="B519" s="66" t="s">
        <v>710</v>
      </c>
      <c r="C519" s="67" t="s">
        <v>1500</v>
      </c>
      <c r="D519" s="66" t="s">
        <v>100</v>
      </c>
      <c r="E519" s="68">
        <v>1</v>
      </c>
      <c r="F519" s="68" t="s">
        <v>960</v>
      </c>
      <c r="G519" s="77">
        <v>6</v>
      </c>
      <c r="H519" s="77" t="str">
        <f>IF(Таблица1[[#This Row],[Вес/шт]]*Таблица1[[#This Row],[Заказ, шт]]=0,"",Таблица1[[#This Row],[Вес/шт]]*Таблица1[[#This Row],[Заказ, шт]])</f>
        <v/>
      </c>
      <c r="I519" s="78"/>
      <c r="J519" s="68" t="str">
        <f>IF(Таблица1[[#This Row],[Примерная вместимость в бокс]]="","",IFERROR(IF(Таблица1[[#This Row],[Заказ, шт]]="","",L519/I519),0))</f>
        <v/>
      </c>
      <c r="K519" s="94">
        <v>22.669899999999998</v>
      </c>
      <c r="L519" s="69"/>
      <c r="M519" s="92">
        <f>Таблица1[[#This Row],[Заказ, шт]]*Таблица1[[#This Row],[Цена , €]]</f>
        <v>0</v>
      </c>
      <c r="N519" s="90" t="str">
        <f>IF(Таблица1[[#This Row],[Заказ, шт]]="","",Таблица1[[#This Row],[Цена , €]]*$O$13*$M$8)</f>
        <v/>
      </c>
      <c r="O519" s="40"/>
    </row>
    <row r="520" spans="1:15">
      <c r="B520" s="66" t="s">
        <v>711</v>
      </c>
      <c r="C520" s="67" t="s">
        <v>1501</v>
      </c>
      <c r="D520" s="66" t="s">
        <v>152</v>
      </c>
      <c r="E520" s="68">
        <v>10</v>
      </c>
      <c r="F520" s="68" t="s">
        <v>867</v>
      </c>
      <c r="G520" s="77"/>
      <c r="H520" s="77" t="str">
        <f>IF(Таблица1[[#This Row],[Вес/шт]]*Таблица1[[#This Row],[Заказ, шт]]=0,"",Таблица1[[#This Row],[Вес/шт]]*Таблица1[[#This Row],[Заказ, шт]])</f>
        <v/>
      </c>
      <c r="I520" s="78">
        <v>200</v>
      </c>
      <c r="J520" s="68" t="str">
        <f>IF(Таблица1[[#This Row],[Примерная вместимость в бокс]]="","",IFERROR(IF(Таблица1[[#This Row],[Заказ, шт]]="","",L520/I520),0))</f>
        <v/>
      </c>
      <c r="K520" s="94">
        <v>3.4699</v>
      </c>
      <c r="L520" s="69"/>
      <c r="M520" s="92">
        <f>Таблица1[[#This Row],[Заказ, шт]]*Таблица1[[#This Row],[Цена , €]]</f>
        <v>0</v>
      </c>
      <c r="N520" s="90" t="str">
        <f>IF(Таблица1[[#This Row],[Заказ, шт]]="","",Таблица1[[#This Row],[Цена , €]]*$O$13*$M$8)</f>
        <v/>
      </c>
      <c r="O520" s="40"/>
    </row>
    <row r="521" spans="1:15">
      <c r="B521" s="66" t="s">
        <v>712</v>
      </c>
      <c r="C521" s="67" t="s">
        <v>1502</v>
      </c>
      <c r="D521" s="66" t="s">
        <v>98</v>
      </c>
      <c r="E521" s="68">
        <v>1</v>
      </c>
      <c r="F521" s="68" t="s">
        <v>93</v>
      </c>
      <c r="G521" s="77">
        <v>11</v>
      </c>
      <c r="H521" s="77" t="str">
        <f>IF(Таблица1[[#This Row],[Вес/шт]]*Таблица1[[#This Row],[Заказ, шт]]=0,"",Таблица1[[#This Row],[Вес/шт]]*Таблица1[[#This Row],[Заказ, шт]])</f>
        <v/>
      </c>
      <c r="I521" s="78"/>
      <c r="J521" s="68" t="str">
        <f>IF(Таблица1[[#This Row],[Примерная вместимость в бокс]]="","",IFERROR(IF(Таблица1[[#This Row],[Заказ, шт]]="","",L521/I521),0))</f>
        <v/>
      </c>
      <c r="K521" s="94">
        <v>6.9398</v>
      </c>
      <c r="L521" s="69"/>
      <c r="M521" s="92">
        <f>Таблица1[[#This Row],[Заказ, шт]]*Таблица1[[#This Row],[Цена , €]]</f>
        <v>0</v>
      </c>
      <c r="N521" s="90" t="str">
        <f>IF(Таблица1[[#This Row],[Заказ, шт]]="","",Таблица1[[#This Row],[Цена , €]]*$O$13*$M$8)</f>
        <v/>
      </c>
      <c r="O521" s="40"/>
    </row>
    <row r="522" spans="1:15">
      <c r="B522" s="66" t="s">
        <v>713</v>
      </c>
      <c r="C522" s="67" t="s">
        <v>1503</v>
      </c>
      <c r="D522" s="66" t="s">
        <v>86</v>
      </c>
      <c r="E522" s="68">
        <v>10</v>
      </c>
      <c r="F522" s="68" t="s">
        <v>88</v>
      </c>
      <c r="G522" s="77"/>
      <c r="H522" s="77" t="str">
        <f>IF(Таблица1[[#This Row],[Вес/шт]]*Таблица1[[#This Row],[Заказ, шт]]=0,"",Таблица1[[#This Row],[Вес/шт]]*Таблица1[[#This Row],[Заказ, шт]])</f>
        <v/>
      </c>
      <c r="I522" s="78">
        <v>200</v>
      </c>
      <c r="J522" s="68" t="str">
        <f>IF(Таблица1[[#This Row],[Примерная вместимость в бокс]]="","",IFERROR(IF(Таблица1[[#This Row],[Заказ, шт]]="","",L522/I522),0))</f>
        <v/>
      </c>
      <c r="K522" s="94">
        <v>2.8915999999999999</v>
      </c>
      <c r="L522" s="69"/>
      <c r="M522" s="92">
        <f>Таблица1[[#This Row],[Заказ, шт]]*Таблица1[[#This Row],[Цена , €]]</f>
        <v>0</v>
      </c>
      <c r="N522" s="90" t="str">
        <f>IF(Таблица1[[#This Row],[Заказ, шт]]="","",Таблица1[[#This Row],[Цена , €]]*$O$13*$M$8)</f>
        <v/>
      </c>
      <c r="O522" s="40"/>
    </row>
    <row r="523" spans="1:15">
      <c r="B523" s="66" t="s">
        <v>217</v>
      </c>
      <c r="C523" s="67" t="s">
        <v>1504</v>
      </c>
      <c r="D523" s="66" t="s">
        <v>94</v>
      </c>
      <c r="E523" s="68">
        <v>1</v>
      </c>
      <c r="F523" s="68" t="s">
        <v>90</v>
      </c>
      <c r="G523" s="77"/>
      <c r="H523" s="77" t="str">
        <f>IF(Таблица1[[#This Row],[Вес/шт]]*Таблица1[[#This Row],[Заказ, шт]]=0,"",Таблица1[[#This Row],[Вес/шт]]*Таблица1[[#This Row],[Заказ, шт]])</f>
        <v/>
      </c>
      <c r="I523" s="78">
        <v>85</v>
      </c>
      <c r="J523" s="68" t="str">
        <f>IF(Таблица1[[#This Row],[Примерная вместимость в бокс]]="","",IFERROR(IF(Таблица1[[#This Row],[Заказ, шт]]="","",L523/I523),0))</f>
        <v/>
      </c>
      <c r="K523" s="94">
        <v>4.6265000000000001</v>
      </c>
      <c r="L523" s="69"/>
      <c r="M523" s="92">
        <f>Таблица1[[#This Row],[Заказ, шт]]*Таблица1[[#This Row],[Цена , €]]</f>
        <v>0</v>
      </c>
      <c r="N523" s="90" t="str">
        <f>IF(Таблица1[[#This Row],[Заказ, шт]]="","",Таблица1[[#This Row],[Цена , €]]*$O$13*$M$8)</f>
        <v/>
      </c>
      <c r="O523" s="40"/>
    </row>
    <row r="524" spans="1:15">
      <c r="B524" s="66" t="s">
        <v>216</v>
      </c>
      <c r="C524" s="67" t="s">
        <v>1505</v>
      </c>
      <c r="D524" s="66" t="s">
        <v>94</v>
      </c>
      <c r="E524" s="68">
        <v>1</v>
      </c>
      <c r="F524" s="68" t="s">
        <v>943</v>
      </c>
      <c r="G524" s="77">
        <v>3</v>
      </c>
      <c r="H524" s="77" t="str">
        <f>IF(Таблица1[[#This Row],[Вес/шт]]*Таблица1[[#This Row],[Заказ, шт]]=0,"",Таблица1[[#This Row],[Вес/шт]]*Таблица1[[#This Row],[Заказ, шт]])</f>
        <v/>
      </c>
      <c r="I524" s="78"/>
      <c r="J524" s="68" t="str">
        <f>IF(Таблица1[[#This Row],[Примерная вместимость в бокс]]="","",IFERROR(IF(Таблица1[[#This Row],[Заказ, шт]]="","",L524/I524),0))</f>
        <v/>
      </c>
      <c r="K524" s="94">
        <v>17.349399999999999</v>
      </c>
      <c r="L524" s="69"/>
      <c r="M524" s="92">
        <f>Таблица1[[#This Row],[Заказ, шт]]*Таблица1[[#This Row],[Цена , €]]</f>
        <v>0</v>
      </c>
      <c r="N524" s="90" t="str">
        <f>IF(Таблица1[[#This Row],[Заказ, шт]]="","",Таблица1[[#This Row],[Цена , €]]*$O$13*$M$8)</f>
        <v/>
      </c>
      <c r="O524" s="40"/>
    </row>
    <row r="525" spans="1:15">
      <c r="B525" s="66" t="s">
        <v>728</v>
      </c>
      <c r="C525" s="67" t="s">
        <v>1506</v>
      </c>
      <c r="D525" s="66" t="s">
        <v>98</v>
      </c>
      <c r="E525" s="68">
        <v>1</v>
      </c>
      <c r="F525" s="68" t="s">
        <v>967</v>
      </c>
      <c r="G525" s="77">
        <v>11</v>
      </c>
      <c r="H525" s="77" t="str">
        <f>IF(Таблица1[[#This Row],[Вес/шт]]*Таблица1[[#This Row],[Заказ, шт]]=0,"",Таблица1[[#This Row],[Вес/шт]]*Таблица1[[#This Row],[Заказ, шт]])</f>
        <v/>
      </c>
      <c r="I525" s="78"/>
      <c r="J525" s="68" t="str">
        <f>IF(Таблица1[[#This Row],[Примерная вместимость в бокс]]="","",IFERROR(IF(Таблица1[[#This Row],[Заказ, шт]]="","",L525/I525),0))</f>
        <v/>
      </c>
      <c r="K525" s="94">
        <v>50.891599999999997</v>
      </c>
      <c r="L525" s="69"/>
      <c r="M525" s="92">
        <f>Таблица1[[#This Row],[Заказ, шт]]*Таблица1[[#This Row],[Цена , €]]</f>
        <v>0</v>
      </c>
      <c r="N525" s="90" t="str">
        <f>IF(Таблица1[[#This Row],[Заказ, шт]]="","",Таблица1[[#This Row],[Цена , €]]*$O$13*$M$8)</f>
        <v/>
      </c>
      <c r="O525" s="40"/>
    </row>
    <row r="526" spans="1:15">
      <c r="B526" s="66" t="s">
        <v>727</v>
      </c>
      <c r="C526" s="67" t="s">
        <v>1507</v>
      </c>
      <c r="D526" s="66" t="s">
        <v>146</v>
      </c>
      <c r="E526" s="68">
        <v>1</v>
      </c>
      <c r="F526" s="68" t="s">
        <v>134</v>
      </c>
      <c r="G526" s="77">
        <v>3.5</v>
      </c>
      <c r="H526" s="77" t="str">
        <f>IF(Таблица1[[#This Row],[Вес/шт]]*Таблица1[[#This Row],[Заказ, шт]]=0,"",Таблица1[[#This Row],[Вес/шт]]*Таблица1[[#This Row],[Заказ, шт]])</f>
        <v/>
      </c>
      <c r="I526" s="78"/>
      <c r="J526" s="68" t="str">
        <f>IF(Таблица1[[#This Row],[Примерная вместимость в бокс]]="","",IFERROR(IF(Таблица1[[#This Row],[Заказ, шт]]="","",L526/I526),0))</f>
        <v/>
      </c>
      <c r="K526" s="94">
        <v>19.893999999999998</v>
      </c>
      <c r="L526" s="69"/>
      <c r="M526" s="92">
        <f>Таблица1[[#This Row],[Заказ, шт]]*Таблица1[[#This Row],[Цена , €]]</f>
        <v>0</v>
      </c>
      <c r="N526" s="90" t="str">
        <f>IF(Таблица1[[#This Row],[Заказ, шт]]="","",Таблица1[[#This Row],[Цена , €]]*$O$13*$M$8)</f>
        <v/>
      </c>
      <c r="O526" s="40"/>
    </row>
    <row r="527" spans="1:15">
      <c r="B527" s="66" t="s">
        <v>726</v>
      </c>
      <c r="C527" s="67" t="s">
        <v>1508</v>
      </c>
      <c r="D527" s="66" t="s">
        <v>86</v>
      </c>
      <c r="E527" s="68">
        <v>10</v>
      </c>
      <c r="F527" s="68" t="s">
        <v>88</v>
      </c>
      <c r="G527" s="77"/>
      <c r="H527" s="77" t="str">
        <f>IF(Таблица1[[#This Row],[Вес/шт]]*Таблица1[[#This Row],[Заказ, шт]]=0,"",Таблица1[[#This Row],[Вес/шт]]*Таблица1[[#This Row],[Заказ, шт]])</f>
        <v/>
      </c>
      <c r="I527" s="78">
        <v>200</v>
      </c>
      <c r="J527" s="68" t="str">
        <f>IF(Таблица1[[#This Row],[Примерная вместимость в бокс]]="","",IFERROR(IF(Таблица1[[#This Row],[Заказ, шт]]="","",L527/I527),0))</f>
        <v/>
      </c>
      <c r="K527" s="94">
        <v>3.7012</v>
      </c>
      <c r="L527" s="69"/>
      <c r="M527" s="92">
        <f>Таблица1[[#This Row],[Заказ, шт]]*Таблица1[[#This Row],[Цена , €]]</f>
        <v>0</v>
      </c>
      <c r="N527" s="90" t="str">
        <f>IF(Таблица1[[#This Row],[Заказ, шт]]="","",Таблица1[[#This Row],[Цена , €]]*$O$13*$M$8)</f>
        <v/>
      </c>
      <c r="O527" s="40"/>
    </row>
    <row r="528" spans="1:15">
      <c r="A528" s="37"/>
      <c r="B528" s="66" t="s">
        <v>340</v>
      </c>
      <c r="C528" s="67" t="s">
        <v>1509</v>
      </c>
      <c r="D528" s="66" t="s">
        <v>154</v>
      </c>
      <c r="E528" s="68">
        <v>1</v>
      </c>
      <c r="F528" s="68" t="s">
        <v>89</v>
      </c>
      <c r="G528" s="77">
        <v>18</v>
      </c>
      <c r="H528" s="77" t="str">
        <f>IF(Таблица1[[#This Row],[Вес/шт]]*Таблица1[[#This Row],[Заказ, шт]]=0,"",Таблица1[[#This Row],[Вес/шт]]*Таблица1[[#This Row],[Заказ, шт]])</f>
        <v/>
      </c>
      <c r="I528" s="78"/>
      <c r="J528" s="68" t="str">
        <f>IF(Таблица1[[#This Row],[Примерная вместимость в бокс]]="","",IFERROR(IF(Таблица1[[#This Row],[Заказ, шт]]="","",L528/I528),0))</f>
        <v/>
      </c>
      <c r="K528" s="94">
        <v>22.843399999999999</v>
      </c>
      <c r="L528" s="69"/>
      <c r="M528" s="92">
        <f>Таблица1[[#This Row],[Заказ, шт]]*Таблица1[[#This Row],[Цена , €]]</f>
        <v>0</v>
      </c>
      <c r="N528" s="90" t="str">
        <f>IF(Таблица1[[#This Row],[Заказ, шт]]="","",Таблица1[[#This Row],[Цена , €]]*$O$13*$M$8)</f>
        <v/>
      </c>
      <c r="O528" s="40"/>
    </row>
    <row r="529" spans="1:15">
      <c r="A529" s="37"/>
      <c r="B529" s="66" t="s">
        <v>341</v>
      </c>
      <c r="C529" s="67" t="s">
        <v>1510</v>
      </c>
      <c r="D529" s="66" t="s">
        <v>81</v>
      </c>
      <c r="E529" s="68">
        <v>50</v>
      </c>
      <c r="F529" s="68" t="s">
        <v>880</v>
      </c>
      <c r="G529" s="77"/>
      <c r="H529" s="77" t="str">
        <f>IF(Таблица1[[#This Row],[Вес/шт]]*Таблица1[[#This Row],[Заказ, шт]]=0,"",Таблица1[[#This Row],[Вес/шт]]*Таблица1[[#This Row],[Заказ, шт]])</f>
        <v/>
      </c>
      <c r="I529" s="78">
        <v>1000</v>
      </c>
      <c r="J529" s="68" t="str">
        <f>IF(Таблица1[[#This Row],[Примерная вместимость в бокс]]="","",IFERROR(IF(Таблица1[[#This Row],[Заказ, шт]]="","",L529/I529),0))</f>
        <v/>
      </c>
      <c r="K529" s="94">
        <v>0.98309999999999997</v>
      </c>
      <c r="L529" s="69"/>
      <c r="M529" s="92">
        <f>Таблица1[[#This Row],[Заказ, шт]]*Таблица1[[#This Row],[Цена , €]]</f>
        <v>0</v>
      </c>
      <c r="N529" s="90" t="str">
        <f>IF(Таблица1[[#This Row],[Заказ, шт]]="","",Таблица1[[#This Row],[Цена , €]]*$O$13*$M$8)</f>
        <v/>
      </c>
      <c r="O529" s="40"/>
    </row>
    <row r="530" spans="1:15">
      <c r="A530" s="37"/>
      <c r="B530" s="66" t="s">
        <v>342</v>
      </c>
      <c r="C530" s="67" t="s">
        <v>1511</v>
      </c>
      <c r="D530" s="66" t="s">
        <v>81</v>
      </c>
      <c r="E530" s="68">
        <v>50</v>
      </c>
      <c r="F530" s="68" t="s">
        <v>102</v>
      </c>
      <c r="G530" s="77"/>
      <c r="H530" s="77" t="str">
        <f>IF(Таблица1[[#This Row],[Вес/шт]]*Таблица1[[#This Row],[Заказ, шт]]=0,"",Таблица1[[#This Row],[Вес/шт]]*Таблица1[[#This Row],[Заказ, шт]])</f>
        <v/>
      </c>
      <c r="I530" s="78">
        <v>1000</v>
      </c>
      <c r="J530" s="68" t="str">
        <f>IF(Таблица1[[#This Row],[Примерная вместимость в бокс]]="","",IFERROR(IF(Таблица1[[#This Row],[Заказ, шт]]="","",L530/I530),0))</f>
        <v/>
      </c>
      <c r="K530" s="94">
        <v>0.86750000000000005</v>
      </c>
      <c r="L530" s="69"/>
      <c r="M530" s="92">
        <f>Таблица1[[#This Row],[Заказ, шт]]*Таблица1[[#This Row],[Цена , €]]</f>
        <v>0</v>
      </c>
      <c r="N530" s="90" t="str">
        <f>IF(Таблица1[[#This Row],[Заказ, шт]]="","",Таблица1[[#This Row],[Цена , €]]*$O$13*$M$8)</f>
        <v/>
      </c>
      <c r="O530" s="40"/>
    </row>
    <row r="531" spans="1:15">
      <c r="A531" s="37"/>
      <c r="B531" s="66" t="s">
        <v>749</v>
      </c>
      <c r="C531" s="67" t="s">
        <v>1512</v>
      </c>
      <c r="D531" s="66" t="s">
        <v>100</v>
      </c>
      <c r="E531" s="68">
        <v>1</v>
      </c>
      <c r="F531" s="68" t="s">
        <v>133</v>
      </c>
      <c r="G531" s="77">
        <v>6</v>
      </c>
      <c r="H531" s="77" t="str">
        <f>IF(Таблица1[[#This Row],[Вес/шт]]*Таблица1[[#This Row],[Заказ, шт]]=0,"",Таблица1[[#This Row],[Вес/шт]]*Таблица1[[#This Row],[Заказ, шт]])</f>
        <v/>
      </c>
      <c r="I531" s="78"/>
      <c r="J531" s="68" t="str">
        <f>IF(Таблица1[[#This Row],[Примерная вместимость в бокс]]="","",IFERROR(IF(Таблица1[[#This Row],[Заказ, шт]]="","",L531/I531),0))</f>
        <v/>
      </c>
      <c r="K531" s="94">
        <v>12.0289</v>
      </c>
      <c r="L531" s="69"/>
      <c r="M531" s="92">
        <f>Таблица1[[#This Row],[Заказ, шт]]*Таблица1[[#This Row],[Цена , €]]</f>
        <v>0</v>
      </c>
      <c r="N531" s="90" t="str">
        <f>IF(Таблица1[[#This Row],[Заказ, шт]]="","",Таблица1[[#This Row],[Цена , €]]*$O$13*$M$8)</f>
        <v/>
      </c>
      <c r="O531" s="40"/>
    </row>
    <row r="532" spans="1:15">
      <c r="A532" s="37"/>
      <c r="B532" s="66" t="s">
        <v>750</v>
      </c>
      <c r="C532" s="67" t="s">
        <v>1513</v>
      </c>
      <c r="D532" s="66" t="s">
        <v>128</v>
      </c>
      <c r="E532" s="68">
        <v>10</v>
      </c>
      <c r="F532" s="68" t="s">
        <v>85</v>
      </c>
      <c r="G532" s="77"/>
      <c r="H532" s="77" t="str">
        <f>IF(Таблица1[[#This Row],[Вес/шт]]*Таблица1[[#This Row],[Заказ, шт]]=0,"",Таблица1[[#This Row],[Вес/шт]]*Таблица1[[#This Row],[Заказ, шт]])</f>
        <v/>
      </c>
      <c r="I532" s="78">
        <v>200</v>
      </c>
      <c r="J532" s="68" t="str">
        <f>IF(Таблица1[[#This Row],[Примерная вместимость в бокс]]="","",IFERROR(IF(Таблица1[[#This Row],[Заказ, шт]]="","",L532/I532),0))</f>
        <v/>
      </c>
      <c r="K532" s="94">
        <v>3.6145</v>
      </c>
      <c r="L532" s="69"/>
      <c r="M532" s="92">
        <f>Таблица1[[#This Row],[Заказ, шт]]*Таблица1[[#This Row],[Цена , €]]</f>
        <v>0</v>
      </c>
      <c r="N532" s="90" t="str">
        <f>IF(Таблица1[[#This Row],[Заказ, шт]]="","",Таблица1[[#This Row],[Цена , €]]*$O$13*$M$8)</f>
        <v/>
      </c>
      <c r="O532" s="40"/>
    </row>
    <row r="533" spans="1:15" ht="12.75" customHeight="1">
      <c r="A533" s="37"/>
      <c r="B533" s="66" t="s">
        <v>384</v>
      </c>
      <c r="C533" s="67" t="s">
        <v>1514</v>
      </c>
      <c r="D533" s="66" t="s">
        <v>147</v>
      </c>
      <c r="E533" s="68">
        <v>1</v>
      </c>
      <c r="F533" s="68" t="s">
        <v>159</v>
      </c>
      <c r="G533" s="77">
        <v>9</v>
      </c>
      <c r="H533" s="77" t="str">
        <f>IF(Таблица1[[#This Row],[Вес/шт]]*Таблица1[[#This Row],[Заказ, шт]]=0,"",Таблица1[[#This Row],[Вес/шт]]*Таблица1[[#This Row],[Заказ, шт]])</f>
        <v/>
      </c>
      <c r="I533" s="78"/>
      <c r="J533" s="68" t="str">
        <f>IF(Таблица1[[#This Row],[Примерная вместимость в бокс]]="","",IFERROR(IF(Таблица1[[#This Row],[Заказ, шт]]="","",L533/I533),0))</f>
        <v/>
      </c>
      <c r="K533" s="94">
        <v>15.6145</v>
      </c>
      <c r="L533" s="69"/>
      <c r="M533" s="92">
        <f>Таблица1[[#This Row],[Заказ, шт]]*Таблица1[[#This Row],[Цена , €]]</f>
        <v>0</v>
      </c>
      <c r="N533" s="90" t="str">
        <f>IF(Таблица1[[#This Row],[Заказ, шт]]="","",Таблица1[[#This Row],[Цена , €]]*$O$13*$M$8)</f>
        <v/>
      </c>
      <c r="O533" s="40"/>
    </row>
    <row r="534" spans="1:15">
      <c r="A534" s="37"/>
      <c r="B534" s="66" t="s">
        <v>973</v>
      </c>
      <c r="C534" s="67" t="s">
        <v>1515</v>
      </c>
      <c r="D534" s="66" t="s">
        <v>94</v>
      </c>
      <c r="E534" s="68">
        <v>1</v>
      </c>
      <c r="F534" s="68" t="s">
        <v>982</v>
      </c>
      <c r="G534" s="77">
        <v>3</v>
      </c>
      <c r="H534" s="77" t="str">
        <f>IF(Таблица1[[#This Row],[Вес/шт]]*Таблица1[[#This Row],[Заказ, шт]]=0,"",Таблица1[[#This Row],[Вес/шт]]*Таблица1[[#This Row],[Заказ, шт]])</f>
        <v/>
      </c>
      <c r="I534" s="78"/>
      <c r="J534" s="68" t="str">
        <f>IF(Таблица1[[#This Row],[Примерная вместимость в бокс]]="","",IFERROR(IF(Таблица1[[#This Row],[Заказ, шт]]="","",L534/I534),0))</f>
        <v/>
      </c>
      <c r="K534" s="94">
        <v>17.349399999999999</v>
      </c>
      <c r="L534" s="69"/>
      <c r="M534" s="92">
        <f>Таблица1[[#This Row],[Заказ, шт]]*Таблица1[[#This Row],[Цена , €]]</f>
        <v>0</v>
      </c>
      <c r="N534" s="90" t="str">
        <f>IF(Таблица1[[#This Row],[Заказ, шт]]="","",Таблица1[[#This Row],[Цена , €]]*$O$13*$M$8)</f>
        <v/>
      </c>
      <c r="O534" s="40"/>
    </row>
    <row r="535" spans="1:15">
      <c r="A535" s="37"/>
      <c r="B535" s="66" t="s">
        <v>380</v>
      </c>
      <c r="C535" s="67" t="s">
        <v>1516</v>
      </c>
      <c r="D535" s="66" t="s">
        <v>147</v>
      </c>
      <c r="E535" s="68">
        <v>1</v>
      </c>
      <c r="F535" s="68" t="s">
        <v>107</v>
      </c>
      <c r="G535" s="77">
        <v>9</v>
      </c>
      <c r="H535" s="77" t="str">
        <f>IF(Таблица1[[#This Row],[Вес/шт]]*Таблица1[[#This Row],[Заказ, шт]]=0,"",Таблица1[[#This Row],[Вес/шт]]*Таблица1[[#This Row],[Заказ, шт]])</f>
        <v/>
      </c>
      <c r="I535" s="78"/>
      <c r="J535" s="68" t="str">
        <f>IF(Таблица1[[#This Row],[Примерная вместимость в бокс]]="","",IFERROR(IF(Таблица1[[#This Row],[Заказ, шт]]="","",L535/I535),0))</f>
        <v/>
      </c>
      <c r="K535" s="94">
        <v>16.192799999999998</v>
      </c>
      <c r="L535" s="69"/>
      <c r="M535" s="92">
        <f>Таблица1[[#This Row],[Заказ, шт]]*Таблица1[[#This Row],[Цена , €]]</f>
        <v>0</v>
      </c>
      <c r="N535" s="90" t="str">
        <f>IF(Таблица1[[#This Row],[Заказ, шт]]="","",Таблица1[[#This Row],[Цена , €]]*$O$13*$M$8)</f>
        <v/>
      </c>
      <c r="O535" s="40"/>
    </row>
    <row r="536" spans="1:15">
      <c r="A536" s="37"/>
      <c r="B536" s="66" t="s">
        <v>379</v>
      </c>
      <c r="C536" s="67" t="s">
        <v>1517</v>
      </c>
      <c r="D536" s="66" t="s">
        <v>94</v>
      </c>
      <c r="E536" s="68">
        <v>1</v>
      </c>
      <c r="F536" s="68" t="s">
        <v>161</v>
      </c>
      <c r="G536" s="77"/>
      <c r="H536" s="77" t="str">
        <f>IF(Таблица1[[#This Row],[Вес/шт]]*Таблица1[[#This Row],[Заказ, шт]]=0,"",Таблица1[[#This Row],[Вес/шт]]*Таблица1[[#This Row],[Заказ, шт]])</f>
        <v/>
      </c>
      <c r="I536" s="78">
        <v>85</v>
      </c>
      <c r="J536" s="68" t="str">
        <f>IF(Таблица1[[#This Row],[Примерная вместимость в бокс]]="","",IFERROR(IF(Таблица1[[#This Row],[Заказ, шт]]="","",L536/I536),0))</f>
        <v/>
      </c>
      <c r="K536" s="94">
        <v>9.8313000000000006</v>
      </c>
      <c r="L536" s="69"/>
      <c r="M536" s="92">
        <f>Таблица1[[#This Row],[Заказ, шт]]*Таблица1[[#This Row],[Цена , €]]</f>
        <v>0</v>
      </c>
      <c r="N536" s="90" t="str">
        <f>IF(Таблица1[[#This Row],[Заказ, шт]]="","",Таблица1[[#This Row],[Цена , €]]*$O$13*$M$8)</f>
        <v/>
      </c>
      <c r="O536" s="40"/>
    </row>
    <row r="537" spans="1:15">
      <c r="A537" s="37"/>
      <c r="B537" s="66" t="s">
        <v>381</v>
      </c>
      <c r="C537" s="67" t="s">
        <v>1518</v>
      </c>
      <c r="D537" s="66" t="s">
        <v>188</v>
      </c>
      <c r="E537" s="68">
        <v>1</v>
      </c>
      <c r="F537" s="68" t="s">
        <v>242</v>
      </c>
      <c r="G537" s="77">
        <v>9</v>
      </c>
      <c r="H537" s="77" t="str">
        <f>IF(Таблица1[[#This Row],[Вес/шт]]*Таблица1[[#This Row],[Заказ, шт]]=0,"",Таблица1[[#This Row],[Вес/шт]]*Таблица1[[#This Row],[Заказ, шт]])</f>
        <v/>
      </c>
      <c r="I537" s="78"/>
      <c r="J537" s="68" t="str">
        <f>IF(Таблица1[[#This Row],[Примерная вместимость в бокс]]="","",IFERROR(IF(Таблица1[[#This Row],[Заказ, шт]]="","",L537/I537),0))</f>
        <v/>
      </c>
      <c r="K537" s="94">
        <v>15.6145</v>
      </c>
      <c r="L537" s="69"/>
      <c r="M537" s="92">
        <f>Таблица1[[#This Row],[Заказ, шт]]*Таблица1[[#This Row],[Цена , €]]</f>
        <v>0</v>
      </c>
      <c r="N537" s="90" t="str">
        <f>IF(Таблица1[[#This Row],[Заказ, шт]]="","",Таблица1[[#This Row],[Цена , €]]*$O$13*$M$8)</f>
        <v/>
      </c>
      <c r="O537" s="40"/>
    </row>
    <row r="538" spans="1:15">
      <c r="A538" s="37"/>
      <c r="B538" s="71" t="s">
        <v>1003</v>
      </c>
      <c r="C538" s="67" t="s">
        <v>1519</v>
      </c>
      <c r="D538" s="66" t="s">
        <v>94</v>
      </c>
      <c r="E538" s="68">
        <v>1</v>
      </c>
      <c r="F538" s="68" t="s">
        <v>980</v>
      </c>
      <c r="G538" s="77">
        <v>3</v>
      </c>
      <c r="H538" s="77" t="str">
        <f>IF(Таблица1[[#This Row],[Вес/шт]]*Таблица1[[#This Row],[Заказ, шт]]=0,"",Таблица1[[#This Row],[Вес/шт]]*Таблица1[[#This Row],[Заказ, шт]])</f>
        <v/>
      </c>
      <c r="I538" s="78"/>
      <c r="J538" s="68" t="str">
        <f>IF(Таблица1[[#This Row],[Примерная вместимость в бокс]]="","",IFERROR(IF(Таблица1[[#This Row],[Заказ, шт]]="","",L538/I538),0))</f>
        <v/>
      </c>
      <c r="K538" s="94">
        <v>17.349399999999999</v>
      </c>
      <c r="L538" s="69"/>
      <c r="M538" s="92">
        <f>Таблица1[[#This Row],[Заказ, шт]]*Таблица1[[#This Row],[Цена , €]]</f>
        <v>0</v>
      </c>
      <c r="N538" s="90" t="str">
        <f>IF(Таблица1[[#This Row],[Заказ, шт]]="","",Таблица1[[#This Row],[Цена , €]]*$O$13*$M$8)</f>
        <v/>
      </c>
      <c r="O538" s="40"/>
    </row>
    <row r="539" spans="1:15">
      <c r="A539" s="37"/>
      <c r="B539" s="66" t="s">
        <v>382</v>
      </c>
      <c r="C539" s="67" t="s">
        <v>1520</v>
      </c>
      <c r="D539" s="66" t="s">
        <v>98</v>
      </c>
      <c r="E539" s="68">
        <v>1</v>
      </c>
      <c r="F539" s="68" t="s">
        <v>208</v>
      </c>
      <c r="G539" s="77">
        <v>11</v>
      </c>
      <c r="H539" s="77" t="str">
        <f>IF(Таблица1[[#This Row],[Вес/шт]]*Таблица1[[#This Row],[Заказ, шт]]=0,"",Таблица1[[#This Row],[Вес/шт]]*Таблица1[[#This Row],[Заказ, шт]])</f>
        <v/>
      </c>
      <c r="I539" s="78"/>
      <c r="J539" s="68" t="str">
        <f>IF(Таблица1[[#This Row],[Примерная вместимость в бокс]]="","",IFERROR(IF(Таблица1[[#This Row],[Заказ, шт]]="","",L539/I539),0))</f>
        <v/>
      </c>
      <c r="K539" s="94">
        <v>15.6145</v>
      </c>
      <c r="L539" s="69"/>
      <c r="M539" s="92">
        <f>Таблица1[[#This Row],[Заказ, шт]]*Таблица1[[#This Row],[Цена , €]]</f>
        <v>0</v>
      </c>
      <c r="N539" s="90" t="str">
        <f>IF(Таблица1[[#This Row],[Заказ, шт]]="","",Таблица1[[#This Row],[Цена , €]]*$O$13*$M$8)</f>
        <v/>
      </c>
      <c r="O539" s="40"/>
    </row>
    <row r="540" spans="1:15" ht="13.5" customHeight="1">
      <c r="A540" s="37"/>
      <c r="B540" s="66" t="s">
        <v>260</v>
      </c>
      <c r="C540" s="67" t="s">
        <v>1521</v>
      </c>
      <c r="D540" s="66" t="s">
        <v>86</v>
      </c>
      <c r="E540" s="68">
        <v>10</v>
      </c>
      <c r="F540" s="68" t="s">
        <v>89</v>
      </c>
      <c r="G540" s="77"/>
      <c r="H540" s="77" t="str">
        <f>IF(Таблица1[[#This Row],[Вес/шт]]*Таблица1[[#This Row],[Заказ, шт]]=0,"",Таблица1[[#This Row],[Вес/шт]]*Таблица1[[#This Row],[Заказ, шт]])</f>
        <v/>
      </c>
      <c r="I540" s="78">
        <v>200</v>
      </c>
      <c r="J540" s="68" t="str">
        <f>IF(Таблица1[[#This Row],[Примерная вместимость в бокс]]="","",IFERROR(IF(Таблица1[[#This Row],[Заказ, шт]]="","",L540/I540),0))</f>
        <v/>
      </c>
      <c r="K540" s="94">
        <v>4.3372999999999999</v>
      </c>
      <c r="L540" s="69"/>
      <c r="M540" s="92">
        <f>Таблица1[[#This Row],[Заказ, шт]]*Таблица1[[#This Row],[Цена , €]]</f>
        <v>0</v>
      </c>
      <c r="N540" s="90" t="str">
        <f>IF(Таблица1[[#This Row],[Заказ, шт]]="","",Таблица1[[#This Row],[Цена , €]]*$O$13*$M$8)</f>
        <v/>
      </c>
      <c r="O540" s="40"/>
    </row>
    <row r="541" spans="1:15" ht="13.5" customHeight="1">
      <c r="A541" s="37"/>
      <c r="B541" s="66" t="s">
        <v>383</v>
      </c>
      <c r="C541" s="67" t="s">
        <v>1522</v>
      </c>
      <c r="D541" s="66" t="s">
        <v>94</v>
      </c>
      <c r="E541" s="68">
        <v>1</v>
      </c>
      <c r="F541" s="68" t="s">
        <v>89</v>
      </c>
      <c r="G541" s="77"/>
      <c r="H541" s="77" t="str">
        <f>IF(Таблица1[[#This Row],[Вес/шт]]*Таблица1[[#This Row],[Заказ, шт]]=0,"",Таблица1[[#This Row],[Вес/шт]]*Таблица1[[#This Row],[Заказ, шт]])</f>
        <v/>
      </c>
      <c r="I541" s="78">
        <v>85</v>
      </c>
      <c r="J541" s="68" t="str">
        <f>IF(Таблица1[[#This Row],[Примерная вместимость в бокс]]="","",IFERROR(IF(Таблица1[[#This Row],[Заказ, шт]]="","",L541/I541),0))</f>
        <v/>
      </c>
      <c r="K541" s="94">
        <v>9.2530000000000001</v>
      </c>
      <c r="L541" s="69"/>
      <c r="M541" s="92">
        <f>Таблица1[[#This Row],[Заказ, шт]]*Таблица1[[#This Row],[Цена , €]]</f>
        <v>0</v>
      </c>
      <c r="N541" s="90" t="str">
        <f>IF(Таблица1[[#This Row],[Заказ, шт]]="","",Таблица1[[#This Row],[Цена , €]]*$O$13*$M$8)</f>
        <v/>
      </c>
      <c r="O541" s="40"/>
    </row>
    <row r="542" spans="1:15">
      <c r="A542" s="37"/>
      <c r="B542" s="66" t="s">
        <v>972</v>
      </c>
      <c r="C542" s="67" t="s">
        <v>1523</v>
      </c>
      <c r="D542" s="66" t="s">
        <v>94</v>
      </c>
      <c r="E542" s="68">
        <v>1</v>
      </c>
      <c r="F542" s="68" t="s">
        <v>981</v>
      </c>
      <c r="G542" s="77">
        <v>3</v>
      </c>
      <c r="H542" s="77" t="str">
        <f>IF(Таблица1[[#This Row],[Вес/шт]]*Таблица1[[#This Row],[Заказ, шт]]=0,"",Таблица1[[#This Row],[Вес/шт]]*Таблица1[[#This Row],[Заказ, шт]])</f>
        <v/>
      </c>
      <c r="I542" s="78"/>
      <c r="J542" s="68" t="str">
        <f>IF(Таблица1[[#This Row],[Примерная вместимость в бокс]]="","",IFERROR(IF(Таблица1[[#This Row],[Заказ, шт]]="","",L542/I542),0))</f>
        <v/>
      </c>
      <c r="K542" s="94">
        <v>17.349399999999999</v>
      </c>
      <c r="L542" s="69"/>
      <c r="M542" s="92">
        <f>Таблица1[[#This Row],[Заказ, шт]]*Таблица1[[#This Row],[Цена , €]]</f>
        <v>0</v>
      </c>
      <c r="N542" s="90" t="str">
        <f>IF(Таблица1[[#This Row],[Заказ, шт]]="","",Таблица1[[#This Row],[Цена , €]]*$O$13*$M$8)</f>
        <v/>
      </c>
      <c r="O542" s="40"/>
    </row>
    <row r="543" spans="1:15">
      <c r="B543" s="66" t="s">
        <v>691</v>
      </c>
      <c r="C543" s="67" t="s">
        <v>1524</v>
      </c>
      <c r="D543" s="66" t="s">
        <v>184</v>
      </c>
      <c r="E543" s="68">
        <v>1</v>
      </c>
      <c r="F543" s="68" t="s">
        <v>950</v>
      </c>
      <c r="G543" s="77">
        <v>13</v>
      </c>
      <c r="H543" s="77" t="str">
        <f>IF(Таблица1[[#This Row],[Вес/шт]]*Таблица1[[#This Row],[Заказ, шт]]=0,"",Таблица1[[#This Row],[Вес/шт]]*Таблица1[[#This Row],[Заказ, шт]])</f>
        <v/>
      </c>
      <c r="I543" s="78"/>
      <c r="J543" s="68" t="str">
        <f>IF(Таблица1[[#This Row],[Примерная вместимость в бокс]]="","",IFERROR(IF(Таблица1[[#This Row],[Заказ, шт]]="","",L543/I543),0))</f>
        <v/>
      </c>
      <c r="K543" s="94">
        <v>78.650599999999997</v>
      </c>
      <c r="L543" s="69"/>
      <c r="M543" s="92">
        <f>Таблица1[[#This Row],[Заказ, шт]]*Таблица1[[#This Row],[Цена , €]]</f>
        <v>0</v>
      </c>
      <c r="N543" s="90" t="str">
        <f>IF(Таблица1[[#This Row],[Заказ, шт]]="","",Таблица1[[#This Row],[Цена , €]]*$O$13*$M$8)</f>
        <v/>
      </c>
      <c r="O543" s="40"/>
    </row>
    <row r="544" spans="1:15" ht="13.5" customHeight="1">
      <c r="B544" s="66" t="s">
        <v>692</v>
      </c>
      <c r="C544" s="67" t="s">
        <v>1525</v>
      </c>
      <c r="D544" s="66" t="s">
        <v>290</v>
      </c>
      <c r="E544" s="68">
        <v>1</v>
      </c>
      <c r="F544" s="68" t="s">
        <v>951</v>
      </c>
      <c r="G544" s="77">
        <v>3.5</v>
      </c>
      <c r="H544" s="77" t="str">
        <f>IF(Таблица1[[#This Row],[Вес/шт]]*Таблица1[[#This Row],[Заказ, шт]]=0,"",Таблица1[[#This Row],[Вес/шт]]*Таблица1[[#This Row],[Заказ, шт]])</f>
        <v/>
      </c>
      <c r="I544" s="78"/>
      <c r="J544" s="68" t="str">
        <f>IF(Таблица1[[#This Row],[Примерная вместимость в бокс]]="","",IFERROR(IF(Таблица1[[#This Row],[Заказ, шт]]="","",L544/I544),0))</f>
        <v/>
      </c>
      <c r="K544" s="94">
        <v>31.228899999999999</v>
      </c>
      <c r="L544" s="69"/>
      <c r="M544" s="92">
        <f>Таблица1[[#This Row],[Заказ, шт]]*Таблица1[[#This Row],[Цена , €]]</f>
        <v>0</v>
      </c>
      <c r="N544" s="90" t="str">
        <f>IF(Таблица1[[#This Row],[Заказ, шт]]="","",Таблица1[[#This Row],[Цена , €]]*$O$13*$M$8)</f>
        <v/>
      </c>
      <c r="O544" s="40"/>
    </row>
    <row r="545" spans="1:15">
      <c r="B545" s="71" t="s">
        <v>1004</v>
      </c>
      <c r="C545" s="67" t="s">
        <v>1526</v>
      </c>
      <c r="D545" s="66" t="s">
        <v>100</v>
      </c>
      <c r="E545" s="68">
        <v>1</v>
      </c>
      <c r="F545" s="68" t="s">
        <v>948</v>
      </c>
      <c r="G545" s="77">
        <v>6</v>
      </c>
      <c r="H545" s="77" t="str">
        <f>IF(Таблица1[[#This Row],[Вес/шт]]*Таблица1[[#This Row],[Заказ, шт]]=0,"",Таблица1[[#This Row],[Вес/шт]]*Таблица1[[#This Row],[Заказ, шт]])</f>
        <v/>
      </c>
      <c r="I545" s="78"/>
      <c r="J545" s="68" t="str">
        <f>IF(Таблица1[[#This Row],[Примерная вместимость в бокс]]="","",IFERROR(IF(Таблица1[[#This Row],[Заказ, шт]]="","",L545/I545),0))</f>
        <v/>
      </c>
      <c r="K545" s="94">
        <v>22.669899999999998</v>
      </c>
      <c r="L545" s="69"/>
      <c r="M545" s="92">
        <f>Таблица1[[#This Row],[Заказ, шт]]*Таблица1[[#This Row],[Цена , €]]</f>
        <v>0</v>
      </c>
      <c r="N545" s="90" t="str">
        <f>IF(Таблица1[[#This Row],[Заказ, шт]]="","",Таблица1[[#This Row],[Цена , €]]*$O$13*$M$8)</f>
        <v/>
      </c>
      <c r="O545" s="40"/>
    </row>
    <row r="546" spans="1:15">
      <c r="B546" s="66" t="s">
        <v>690</v>
      </c>
      <c r="C546" s="67" t="s">
        <v>1527</v>
      </c>
      <c r="D546" s="66" t="s">
        <v>146</v>
      </c>
      <c r="E546" s="68">
        <v>1</v>
      </c>
      <c r="F546" s="68" t="s">
        <v>949</v>
      </c>
      <c r="G546" s="77">
        <v>3.5</v>
      </c>
      <c r="H546" s="77" t="str">
        <f>IF(Таблица1[[#This Row],[Вес/шт]]*Таблица1[[#This Row],[Заказ, шт]]=0,"",Таблица1[[#This Row],[Вес/шт]]*Таблица1[[#This Row],[Заказ, шт]])</f>
        <v/>
      </c>
      <c r="I546" s="78"/>
      <c r="J546" s="68" t="str">
        <f>IF(Таблица1[[#This Row],[Примерная вместимость в бокс]]="","",IFERROR(IF(Таблица1[[#This Row],[Заказ, шт]]="","",L546/I546),0))</f>
        <v/>
      </c>
      <c r="K546" s="94">
        <v>22.669899999999998</v>
      </c>
      <c r="L546" s="69"/>
      <c r="M546" s="92">
        <f>Таблица1[[#This Row],[Заказ, шт]]*Таблица1[[#This Row],[Цена , €]]</f>
        <v>0</v>
      </c>
      <c r="N546" s="90" t="str">
        <f>IF(Таблица1[[#This Row],[Заказ, шт]]="","",Таблица1[[#This Row],[Цена , €]]*$O$13*$M$8)</f>
        <v/>
      </c>
      <c r="O546" s="40"/>
    </row>
    <row r="547" spans="1:15">
      <c r="B547" s="66" t="s">
        <v>627</v>
      </c>
      <c r="C547" s="67" t="s">
        <v>1528</v>
      </c>
      <c r="D547" s="66" t="s">
        <v>86</v>
      </c>
      <c r="E547" s="68">
        <v>10</v>
      </c>
      <c r="F547" s="68" t="s">
        <v>90</v>
      </c>
      <c r="G547" s="77"/>
      <c r="H547" s="77" t="str">
        <f>IF(Таблица1[[#This Row],[Вес/шт]]*Таблица1[[#This Row],[Заказ, шт]]=0,"",Таблица1[[#This Row],[Вес/шт]]*Таблица1[[#This Row],[Заказ, шт]])</f>
        <v/>
      </c>
      <c r="I547" s="78">
        <v>200</v>
      </c>
      <c r="J547" s="68" t="str">
        <f>IF(Таблица1[[#This Row],[Примерная вместимость в бокс]]="","",IFERROR(IF(Таблица1[[#This Row],[Заказ, шт]]="","",L547/I547),0))</f>
        <v/>
      </c>
      <c r="K547" s="94">
        <v>15.036099999999999</v>
      </c>
      <c r="L547" s="69"/>
      <c r="M547" s="92">
        <f>Таблица1[[#This Row],[Заказ, шт]]*Таблица1[[#This Row],[Цена , €]]</f>
        <v>0</v>
      </c>
      <c r="N547" s="90" t="str">
        <f>IF(Таблица1[[#This Row],[Заказ, шт]]="","",Таблица1[[#This Row],[Цена , €]]*$O$13*$M$8)</f>
        <v/>
      </c>
      <c r="O547" s="40"/>
    </row>
    <row r="548" spans="1:15" ht="13.5" customHeight="1">
      <c r="B548" s="66" t="s">
        <v>626</v>
      </c>
      <c r="C548" s="67" t="s">
        <v>1529</v>
      </c>
      <c r="D548" s="66" t="s">
        <v>146</v>
      </c>
      <c r="E548" s="68">
        <v>1</v>
      </c>
      <c r="F548" s="68" t="s">
        <v>89</v>
      </c>
      <c r="G548" s="77"/>
      <c r="H548" s="77" t="str">
        <f>IF(Таблица1[[#This Row],[Вес/шт]]*Таблица1[[#This Row],[Заказ, шт]]=0,"",Таблица1[[#This Row],[Вес/шт]]*Таблица1[[#This Row],[Заказ, шт]])</f>
        <v/>
      </c>
      <c r="I548" s="78">
        <v>85</v>
      </c>
      <c r="J548" s="68" t="str">
        <f>IF(Таблица1[[#This Row],[Примерная вместимость в бокс]]="","",IFERROR(IF(Таблица1[[#This Row],[Заказ, шт]]="","",L548/I548),0))</f>
        <v/>
      </c>
      <c r="K548" s="94">
        <v>19.662700000000001</v>
      </c>
      <c r="L548" s="69"/>
      <c r="M548" s="92">
        <f>Таблица1[[#This Row],[Заказ, шт]]*Таблица1[[#This Row],[Цена , €]]</f>
        <v>0</v>
      </c>
      <c r="N548" s="90" t="str">
        <f>IF(Таблица1[[#This Row],[Заказ, шт]]="","",Таблица1[[#This Row],[Цена , €]]*$O$13*$M$8)</f>
        <v/>
      </c>
      <c r="O548" s="40"/>
    </row>
    <row r="549" spans="1:15" hidden="1">
      <c r="B549" s="66" t="s">
        <v>628</v>
      </c>
      <c r="C549" s="67" t="s">
        <v>1530</v>
      </c>
      <c r="D549" s="66" t="s">
        <v>86</v>
      </c>
      <c r="E549" s="68">
        <v>10</v>
      </c>
      <c r="F549" s="68" t="s">
        <v>93</v>
      </c>
      <c r="G549" s="77"/>
      <c r="H549" s="77" t="str">
        <f>IF(Таблица1[[#This Row],[Вес/шт]]*Таблица1[[#This Row],[Заказ, шт]]=0,"",Таблица1[[#This Row],[Вес/шт]]*Таблица1[[#This Row],[Заказ, шт]])</f>
        <v/>
      </c>
      <c r="I549" s="78">
        <v>200</v>
      </c>
      <c r="J549" s="68" t="str">
        <f>IF(Таблица1[[#This Row],[Примерная вместимость в бокс]]="","",IFERROR(IF(Таблица1[[#This Row],[Заказ, шт]]="","",L549/I549),0))</f>
        <v/>
      </c>
      <c r="K549" s="94">
        <v>15.036099999999999</v>
      </c>
      <c r="L549" s="69"/>
      <c r="M549" s="92">
        <f>Таблица1[[#This Row],[Заказ, шт]]*Таблица1[[#This Row],[Цена , €]]</f>
        <v>0</v>
      </c>
      <c r="N549" s="90" t="str">
        <f>IF(Таблица1[[#This Row],[Заказ, шт]]="","",Таблица1[[#This Row],[Цена , €]]*$O$13*$M$8)</f>
        <v/>
      </c>
      <c r="O549" s="40" t="s">
        <v>1726</v>
      </c>
    </row>
    <row r="550" spans="1:15">
      <c r="A550" s="37"/>
      <c r="B550" s="66" t="s">
        <v>669</v>
      </c>
      <c r="C550" s="67" t="s">
        <v>1531</v>
      </c>
      <c r="D550" s="66" t="s">
        <v>86</v>
      </c>
      <c r="E550" s="68">
        <v>10</v>
      </c>
      <c r="F550" s="68" t="s">
        <v>85</v>
      </c>
      <c r="G550" s="77"/>
      <c r="H550" s="77" t="str">
        <f>IF(Таблица1[[#This Row],[Вес/шт]]*Таблица1[[#This Row],[Заказ, шт]]=0,"",Таблица1[[#This Row],[Вес/шт]]*Таблица1[[#This Row],[Заказ, шт]])</f>
        <v/>
      </c>
      <c r="I550" s="78">
        <v>200</v>
      </c>
      <c r="J550" s="68" t="str">
        <f>IF(Таблица1[[#This Row],[Примерная вместимость в бокс]]="","",IFERROR(IF(Таблица1[[#This Row],[Заказ, шт]]="","",L550/I550),0))</f>
        <v/>
      </c>
      <c r="K550" s="94">
        <v>3.7012</v>
      </c>
      <c r="L550" s="69"/>
      <c r="M550" s="92">
        <f>Таблица1[[#This Row],[Заказ, шт]]*Таблица1[[#This Row],[Цена , €]]</f>
        <v>0</v>
      </c>
      <c r="N550" s="90" t="str">
        <f>IF(Таблица1[[#This Row],[Заказ, шт]]="","",Таблица1[[#This Row],[Цена , €]]*$O$13*$M$8)</f>
        <v/>
      </c>
      <c r="O550" s="40"/>
    </row>
    <row r="551" spans="1:15">
      <c r="A551" s="37"/>
      <c r="B551" s="66" t="s">
        <v>157</v>
      </c>
      <c r="C551" s="67" t="s">
        <v>1532</v>
      </c>
      <c r="D551" s="66" t="s">
        <v>86</v>
      </c>
      <c r="E551" s="68">
        <v>10</v>
      </c>
      <c r="F551" s="68" t="s">
        <v>102</v>
      </c>
      <c r="G551" s="77"/>
      <c r="H551" s="77" t="str">
        <f>IF(Таблица1[[#This Row],[Вес/шт]]*Таблица1[[#This Row],[Заказ, шт]]=0,"",Таблица1[[#This Row],[Вес/шт]]*Таблица1[[#This Row],[Заказ, шт]])</f>
        <v/>
      </c>
      <c r="I551" s="78">
        <v>200</v>
      </c>
      <c r="J551" s="68" t="str">
        <f>IF(Таблица1[[#This Row],[Примерная вместимость в бокс]]="","",IFERROR(IF(Таблица1[[#This Row],[Заказ, шт]]="","",L551/I551),0))</f>
        <v/>
      </c>
      <c r="K551" s="94">
        <v>15.036099999999999</v>
      </c>
      <c r="L551" s="69"/>
      <c r="M551" s="92">
        <f>Таблица1[[#This Row],[Заказ, шт]]*Таблица1[[#This Row],[Цена , €]]</f>
        <v>0</v>
      </c>
      <c r="N551" s="90" t="str">
        <f>IF(Таблица1[[#This Row],[Заказ, шт]]="","",Таблица1[[#This Row],[Цена , €]]*$O$13*$M$8)</f>
        <v/>
      </c>
      <c r="O551" s="40"/>
    </row>
    <row r="552" spans="1:15">
      <c r="B552" s="66" t="s">
        <v>629</v>
      </c>
      <c r="C552" s="67" t="s">
        <v>1533</v>
      </c>
      <c r="D552" s="66" t="s">
        <v>146</v>
      </c>
      <c r="E552" s="68">
        <v>1</v>
      </c>
      <c r="F552" s="68" t="s">
        <v>102</v>
      </c>
      <c r="G552" s="77"/>
      <c r="H552" s="77" t="str">
        <f>IF(Таблица1[[#This Row],[Вес/шт]]*Таблица1[[#This Row],[Заказ, шт]]=0,"",Таблица1[[#This Row],[Вес/шт]]*Таблица1[[#This Row],[Заказ, шт]])</f>
        <v/>
      </c>
      <c r="I552" s="78">
        <v>85</v>
      </c>
      <c r="J552" s="68" t="str">
        <f>IF(Таблица1[[#This Row],[Примерная вместимость в бокс]]="","",IFERROR(IF(Таблица1[[#This Row],[Заказ, шт]]="","",L552/I552),0))</f>
        <v/>
      </c>
      <c r="K552" s="94">
        <v>19.662700000000001</v>
      </c>
      <c r="L552" s="69"/>
      <c r="M552" s="92">
        <f>Таблица1[[#This Row],[Заказ, шт]]*Таблица1[[#This Row],[Цена , €]]</f>
        <v>0</v>
      </c>
      <c r="N552" s="90" t="str">
        <f>IF(Таблица1[[#This Row],[Заказ, шт]]="","",Таблица1[[#This Row],[Цена , €]]*$O$13*$M$8)</f>
        <v/>
      </c>
      <c r="O552" s="40"/>
    </row>
    <row r="553" spans="1:15">
      <c r="B553" s="66" t="s">
        <v>630</v>
      </c>
      <c r="C553" s="67" t="s">
        <v>1534</v>
      </c>
      <c r="D553" s="66" t="s">
        <v>86</v>
      </c>
      <c r="E553" s="68">
        <v>10</v>
      </c>
      <c r="F553" s="68" t="s">
        <v>102</v>
      </c>
      <c r="G553" s="77"/>
      <c r="H553" s="77" t="str">
        <f>IF(Таблица1[[#This Row],[Вес/шт]]*Таблица1[[#This Row],[Заказ, шт]]=0,"",Таблица1[[#This Row],[Вес/шт]]*Таблица1[[#This Row],[Заказ, шт]])</f>
        <v/>
      </c>
      <c r="I553" s="78">
        <v>200</v>
      </c>
      <c r="J553" s="68" t="str">
        <f>IF(Таблица1[[#This Row],[Примерная вместимость в бокс]]="","",IFERROR(IF(Таблица1[[#This Row],[Заказ, шт]]="","",L553/I553),0))</f>
        <v/>
      </c>
      <c r="K553" s="94">
        <v>15.036099999999999</v>
      </c>
      <c r="L553" s="69"/>
      <c r="M553" s="92">
        <f>Таблица1[[#This Row],[Заказ, шт]]*Таблица1[[#This Row],[Цена , €]]</f>
        <v>0</v>
      </c>
      <c r="N553" s="90" t="str">
        <f>IF(Таблица1[[#This Row],[Заказ, шт]]="","",Таблица1[[#This Row],[Цена , €]]*$O$13*$M$8)</f>
        <v/>
      </c>
      <c r="O553" s="40"/>
    </row>
    <row r="554" spans="1:15">
      <c r="B554" s="66" t="s">
        <v>158</v>
      </c>
      <c r="C554" s="67" t="s">
        <v>1535</v>
      </c>
      <c r="D554" s="66" t="s">
        <v>146</v>
      </c>
      <c r="E554" s="68">
        <v>1</v>
      </c>
      <c r="F554" s="68" t="s">
        <v>943</v>
      </c>
      <c r="G554" s="77">
        <v>3.5</v>
      </c>
      <c r="H554" s="77" t="str">
        <f>IF(Таблица1[[#This Row],[Вес/шт]]*Таблица1[[#This Row],[Заказ, шт]]=0,"",Таблица1[[#This Row],[Вес/шт]]*Таблица1[[#This Row],[Заказ, шт]])</f>
        <v/>
      </c>
      <c r="I554" s="78"/>
      <c r="J554" s="68" t="str">
        <f>IF(Таблица1[[#This Row],[Примерная вместимость в бокс]]="","",IFERROR(IF(Таблица1[[#This Row],[Заказ, шт]]="","",L554/I554),0))</f>
        <v/>
      </c>
      <c r="K554" s="94">
        <v>33.542200000000001</v>
      </c>
      <c r="L554" s="69"/>
      <c r="M554" s="92">
        <f>Таблица1[[#This Row],[Заказ, шт]]*Таблица1[[#This Row],[Цена , €]]</f>
        <v>0</v>
      </c>
      <c r="N554" s="90" t="str">
        <f>IF(Таблица1[[#This Row],[Заказ, шт]]="","",Таблица1[[#This Row],[Цена , €]]*$O$13*$M$8)</f>
        <v/>
      </c>
      <c r="O554" s="40"/>
    </row>
    <row r="555" spans="1:15">
      <c r="B555" s="66" t="s">
        <v>631</v>
      </c>
      <c r="C555" s="67" t="s">
        <v>1536</v>
      </c>
      <c r="D555" s="66" t="s">
        <v>86</v>
      </c>
      <c r="E555" s="68">
        <v>10</v>
      </c>
      <c r="F555" s="68" t="s">
        <v>89</v>
      </c>
      <c r="G555" s="77"/>
      <c r="H555" s="77" t="str">
        <f>IF(Таблица1[[#This Row],[Вес/шт]]*Таблица1[[#This Row],[Заказ, шт]]=0,"",Таблица1[[#This Row],[Вес/шт]]*Таблица1[[#This Row],[Заказ, шт]])</f>
        <v/>
      </c>
      <c r="I555" s="78">
        <v>200</v>
      </c>
      <c r="J555" s="68" t="str">
        <f>IF(Таблица1[[#This Row],[Примерная вместимость в бокс]]="","",IFERROR(IF(Таблица1[[#This Row],[Заказ, шт]]="","",L555/I555),0))</f>
        <v/>
      </c>
      <c r="K555" s="94">
        <v>15.036099999999999</v>
      </c>
      <c r="L555" s="69"/>
      <c r="M555" s="92">
        <f>Таблица1[[#This Row],[Заказ, шт]]*Таблица1[[#This Row],[Цена , €]]</f>
        <v>0</v>
      </c>
      <c r="N555" s="90" t="str">
        <f>IF(Таблица1[[#This Row],[Заказ, шт]]="","",Таблица1[[#This Row],[Цена , €]]*$O$13*$M$8)</f>
        <v/>
      </c>
      <c r="O555" s="40"/>
    </row>
    <row r="556" spans="1:15">
      <c r="B556" s="66" t="s">
        <v>632</v>
      </c>
      <c r="C556" s="67" t="s">
        <v>1537</v>
      </c>
      <c r="D556" s="66" t="s">
        <v>132</v>
      </c>
      <c r="E556" s="68">
        <v>1</v>
      </c>
      <c r="F556" s="68" t="s">
        <v>88</v>
      </c>
      <c r="G556" s="77"/>
      <c r="H556" s="77" t="str">
        <f>IF(Таблица1[[#This Row],[Вес/шт]]*Таблица1[[#This Row],[Заказ, шт]]=0,"",Таблица1[[#This Row],[Вес/шт]]*Таблица1[[#This Row],[Заказ, шт]])</f>
        <v/>
      </c>
      <c r="I556" s="78">
        <v>85</v>
      </c>
      <c r="J556" s="68" t="str">
        <f>IF(Таблица1[[#This Row],[Примерная вместимость в бокс]]="","",IFERROR(IF(Таблица1[[#This Row],[Заказ, шт]]="","",L556/I556),0))</f>
        <v/>
      </c>
      <c r="K556" s="94">
        <v>19.662700000000001</v>
      </c>
      <c r="L556" s="69"/>
      <c r="M556" s="92">
        <f>Таблица1[[#This Row],[Заказ, шт]]*Таблица1[[#This Row],[Цена , €]]</f>
        <v>0</v>
      </c>
      <c r="N556" s="90" t="str">
        <f>IF(Таблица1[[#This Row],[Заказ, шт]]="","",Таблица1[[#This Row],[Цена , €]]*$O$13*$M$8)</f>
        <v/>
      </c>
      <c r="O556" s="40"/>
    </row>
    <row r="557" spans="1:15">
      <c r="B557" s="66" t="s">
        <v>633</v>
      </c>
      <c r="C557" s="67" t="s">
        <v>1538</v>
      </c>
      <c r="D557" s="66" t="s">
        <v>146</v>
      </c>
      <c r="E557" s="68">
        <v>1</v>
      </c>
      <c r="F557" s="68" t="s">
        <v>940</v>
      </c>
      <c r="G557" s="77">
        <v>3.5</v>
      </c>
      <c r="H557" s="77" t="str">
        <f>IF(Таблица1[[#This Row],[Вес/шт]]*Таблица1[[#This Row],[Заказ, шт]]=0,"",Таблица1[[#This Row],[Вес/шт]]*Таблица1[[#This Row],[Заказ, шт]])</f>
        <v/>
      </c>
      <c r="I557" s="78"/>
      <c r="J557" s="68" t="str">
        <f>IF(Таблица1[[#This Row],[Примерная вместимость в бокс]]="","",IFERROR(IF(Таблица1[[#This Row],[Заказ, шт]]="","",L557/I557),0))</f>
        <v/>
      </c>
      <c r="K557" s="94">
        <v>33.542200000000001</v>
      </c>
      <c r="L557" s="69"/>
      <c r="M557" s="92">
        <f>Таблица1[[#This Row],[Заказ, шт]]*Таблица1[[#This Row],[Цена , €]]</f>
        <v>0</v>
      </c>
      <c r="N557" s="90" t="str">
        <f>IF(Таблица1[[#This Row],[Заказ, шт]]="","",Таблица1[[#This Row],[Цена , €]]*$O$13*$M$8)</f>
        <v/>
      </c>
      <c r="O557" s="40"/>
    </row>
    <row r="558" spans="1:15">
      <c r="B558" s="66" t="s">
        <v>634</v>
      </c>
      <c r="C558" s="67" t="s">
        <v>1539</v>
      </c>
      <c r="D558" s="66" t="s">
        <v>146</v>
      </c>
      <c r="E558" s="68">
        <v>1</v>
      </c>
      <c r="F558" s="68" t="s">
        <v>88</v>
      </c>
      <c r="G558" s="77"/>
      <c r="H558" s="77" t="str">
        <f>IF(Таблица1[[#This Row],[Вес/шт]]*Таблица1[[#This Row],[Заказ, шт]]=0,"",Таблица1[[#This Row],[Вес/шт]]*Таблица1[[#This Row],[Заказ, шт]])</f>
        <v/>
      </c>
      <c r="I558" s="78">
        <v>85</v>
      </c>
      <c r="J558" s="68" t="str">
        <f>IF(Таблица1[[#This Row],[Примерная вместимость в бокс]]="","",IFERROR(IF(Таблица1[[#This Row],[Заказ, шт]]="","",L558/I558),0))</f>
        <v/>
      </c>
      <c r="K558" s="94">
        <v>19.662700000000001</v>
      </c>
      <c r="L558" s="69"/>
      <c r="M558" s="92">
        <f>Таблица1[[#This Row],[Заказ, шт]]*Таблица1[[#This Row],[Цена , €]]</f>
        <v>0</v>
      </c>
      <c r="N558" s="90" t="str">
        <f>IF(Таблица1[[#This Row],[Заказ, шт]]="","",Таблица1[[#This Row],[Цена , €]]*$O$13*$M$8)</f>
        <v/>
      </c>
      <c r="O558" s="40"/>
    </row>
    <row r="559" spans="1:15">
      <c r="B559" s="66" t="s">
        <v>637</v>
      </c>
      <c r="C559" s="67" t="s">
        <v>1540</v>
      </c>
      <c r="D559" s="66" t="s">
        <v>86</v>
      </c>
      <c r="E559" s="68">
        <v>10</v>
      </c>
      <c r="F559" s="68" t="s">
        <v>102</v>
      </c>
      <c r="G559" s="77"/>
      <c r="H559" s="77" t="str">
        <f>IF(Таблица1[[#This Row],[Вес/шт]]*Таблица1[[#This Row],[Заказ, шт]]=0,"",Таблица1[[#This Row],[Вес/шт]]*Таблица1[[#This Row],[Заказ, шт]])</f>
        <v/>
      </c>
      <c r="I559" s="78">
        <v>200</v>
      </c>
      <c r="J559" s="68" t="str">
        <f>IF(Таблица1[[#This Row],[Примерная вместимость в бокс]]="","",IFERROR(IF(Таблица1[[#This Row],[Заказ, шт]]="","",L559/I559),0))</f>
        <v/>
      </c>
      <c r="K559" s="94">
        <v>15.036099999999999</v>
      </c>
      <c r="L559" s="69"/>
      <c r="M559" s="92">
        <f>Таблица1[[#This Row],[Заказ, шт]]*Таблица1[[#This Row],[Цена , €]]</f>
        <v>0</v>
      </c>
      <c r="N559" s="90" t="str">
        <f>IF(Таблица1[[#This Row],[Заказ, шт]]="","",Таблица1[[#This Row],[Цена , €]]*$O$13*$M$8)</f>
        <v/>
      </c>
      <c r="O559" s="40"/>
    </row>
    <row r="560" spans="1:15">
      <c r="B560" s="66" t="s">
        <v>636</v>
      </c>
      <c r="C560" s="67" t="s">
        <v>1541</v>
      </c>
      <c r="D560" s="66" t="s">
        <v>132</v>
      </c>
      <c r="E560" s="68">
        <v>1</v>
      </c>
      <c r="F560" s="68" t="s">
        <v>130</v>
      </c>
      <c r="G560" s="77"/>
      <c r="H560" s="77" t="str">
        <f>IF(Таблица1[[#This Row],[Вес/шт]]*Таблица1[[#This Row],[Заказ, шт]]=0,"",Таблица1[[#This Row],[Вес/шт]]*Таблица1[[#This Row],[Заказ, шт]])</f>
        <v/>
      </c>
      <c r="I560" s="78">
        <v>85</v>
      </c>
      <c r="J560" s="68" t="str">
        <f>IF(Таблица1[[#This Row],[Примерная вместимость в бокс]]="","",IFERROR(IF(Таблица1[[#This Row],[Заказ, шт]]="","",L560/I560),0))</f>
        <v/>
      </c>
      <c r="K560" s="94">
        <v>19.662700000000001</v>
      </c>
      <c r="L560" s="69"/>
      <c r="M560" s="92">
        <f>Таблица1[[#This Row],[Заказ, шт]]*Таблица1[[#This Row],[Цена , €]]</f>
        <v>0</v>
      </c>
      <c r="N560" s="90" t="str">
        <f>IF(Таблица1[[#This Row],[Заказ, шт]]="","",Таблица1[[#This Row],[Цена , €]]*$O$13*$M$8)</f>
        <v/>
      </c>
      <c r="O560" s="40"/>
    </row>
    <row r="561" spans="1:15">
      <c r="B561" s="66" t="s">
        <v>635</v>
      </c>
      <c r="C561" s="67" t="s">
        <v>1542</v>
      </c>
      <c r="D561" s="66" t="s">
        <v>146</v>
      </c>
      <c r="E561" s="68">
        <v>1</v>
      </c>
      <c r="F561" s="68" t="s">
        <v>941</v>
      </c>
      <c r="G561" s="77">
        <v>3.5</v>
      </c>
      <c r="H561" s="77" t="str">
        <f>IF(Таблица1[[#This Row],[Вес/шт]]*Таблица1[[#This Row],[Заказ, шт]]=0,"",Таблица1[[#This Row],[Вес/шт]]*Таблица1[[#This Row],[Заказ, шт]])</f>
        <v/>
      </c>
      <c r="I561" s="78"/>
      <c r="J561" s="68" t="str">
        <f>IF(Таблица1[[#This Row],[Примерная вместимость в бокс]]="","",IFERROR(IF(Таблица1[[#This Row],[Заказ, шт]]="","",L561/I561),0))</f>
        <v/>
      </c>
      <c r="K561" s="94">
        <v>33.542200000000001</v>
      </c>
      <c r="L561" s="69"/>
      <c r="M561" s="92">
        <f>Таблица1[[#This Row],[Заказ, шт]]*Таблица1[[#This Row],[Цена , €]]</f>
        <v>0</v>
      </c>
      <c r="N561" s="90" t="str">
        <f>IF(Таблица1[[#This Row],[Заказ, шт]]="","",Таблица1[[#This Row],[Цена , €]]*$O$13*$M$8)</f>
        <v/>
      </c>
      <c r="O561" s="40"/>
    </row>
    <row r="562" spans="1:15">
      <c r="B562" s="66" t="s">
        <v>639</v>
      </c>
      <c r="C562" s="67" t="s">
        <v>1543</v>
      </c>
      <c r="D562" s="66" t="s">
        <v>860</v>
      </c>
      <c r="E562" s="68">
        <v>1</v>
      </c>
      <c r="F562" s="68" t="s">
        <v>944</v>
      </c>
      <c r="G562" s="77">
        <v>25</v>
      </c>
      <c r="H562" s="77" t="str">
        <f>IF(Таблица1[[#This Row],[Вес/шт]]*Таблица1[[#This Row],[Заказ, шт]]=0,"",Таблица1[[#This Row],[Вес/шт]]*Таблица1[[#This Row],[Заказ, шт]])</f>
        <v/>
      </c>
      <c r="I562" s="78"/>
      <c r="J562" s="68" t="str">
        <f>IF(Таблица1[[#This Row],[Примерная вместимость в бокс]]="","",IFERROR(IF(Таблица1[[#This Row],[Заказ, шт]]="","",L562/I562),0))</f>
        <v/>
      </c>
      <c r="K562" s="94">
        <v>55.518099999999997</v>
      </c>
      <c r="L562" s="69"/>
      <c r="M562" s="92">
        <f>Таблица1[[#This Row],[Заказ, шт]]*Таблица1[[#This Row],[Цена , €]]</f>
        <v>0</v>
      </c>
      <c r="N562" s="90" t="str">
        <f>IF(Таблица1[[#This Row],[Заказ, шт]]="","",Таблица1[[#This Row],[Цена , €]]*$O$13*$M$8)</f>
        <v/>
      </c>
      <c r="O562" s="40"/>
    </row>
    <row r="563" spans="1:15">
      <c r="A563" s="37"/>
      <c r="B563" s="66" t="s">
        <v>640</v>
      </c>
      <c r="C563" s="67" t="s">
        <v>1544</v>
      </c>
      <c r="D563" s="66" t="s">
        <v>86</v>
      </c>
      <c r="E563" s="68">
        <v>10</v>
      </c>
      <c r="F563" s="68" t="s">
        <v>88</v>
      </c>
      <c r="G563" s="77"/>
      <c r="H563" s="77" t="str">
        <f>IF(Таблица1[[#This Row],[Вес/шт]]*Таблица1[[#This Row],[Заказ, шт]]=0,"",Таблица1[[#This Row],[Вес/шт]]*Таблица1[[#This Row],[Заказ, шт]])</f>
        <v/>
      </c>
      <c r="I563" s="78">
        <v>200</v>
      </c>
      <c r="J563" s="68" t="str">
        <f>IF(Таблица1[[#This Row],[Примерная вместимость в бокс]]="","",IFERROR(IF(Таблица1[[#This Row],[Заказ, шт]]="","",L563/I563),0))</f>
        <v/>
      </c>
      <c r="K563" s="94">
        <v>15.036099999999999</v>
      </c>
      <c r="L563" s="69"/>
      <c r="M563" s="92">
        <f>Таблица1[[#This Row],[Заказ, шт]]*Таблица1[[#This Row],[Цена , €]]</f>
        <v>0</v>
      </c>
      <c r="N563" s="90" t="str">
        <f>IF(Таблица1[[#This Row],[Заказ, шт]]="","",Таблица1[[#This Row],[Цена , €]]*$O$13*$M$8)</f>
        <v/>
      </c>
      <c r="O563" s="40"/>
    </row>
    <row r="564" spans="1:15">
      <c r="A564" s="37"/>
      <c r="B564" s="66" t="s">
        <v>641</v>
      </c>
      <c r="C564" s="67" t="s">
        <v>1545</v>
      </c>
      <c r="D564" s="66" t="s">
        <v>146</v>
      </c>
      <c r="E564" s="68">
        <v>1</v>
      </c>
      <c r="F564" s="68" t="s">
        <v>88</v>
      </c>
      <c r="G564" s="77"/>
      <c r="H564" s="77" t="str">
        <f>IF(Таблица1[[#This Row],[Вес/шт]]*Таблица1[[#This Row],[Заказ, шт]]=0,"",Таблица1[[#This Row],[Вес/шт]]*Таблица1[[#This Row],[Заказ, шт]])</f>
        <v/>
      </c>
      <c r="I564" s="78">
        <v>85</v>
      </c>
      <c r="J564" s="68" t="str">
        <f>IF(Таблица1[[#This Row],[Примерная вместимость в бокс]]="","",IFERROR(IF(Таблица1[[#This Row],[Заказ, шт]]="","",L564/I564),0))</f>
        <v/>
      </c>
      <c r="K564" s="94">
        <v>19.662700000000001</v>
      </c>
      <c r="L564" s="69"/>
      <c r="M564" s="92">
        <f>Таблица1[[#This Row],[Заказ, шт]]*Таблица1[[#This Row],[Цена , €]]</f>
        <v>0</v>
      </c>
      <c r="N564" s="90" t="str">
        <f>IF(Таблица1[[#This Row],[Заказ, шт]]="","",Таблица1[[#This Row],[Цена , €]]*$O$13*$M$8)</f>
        <v/>
      </c>
      <c r="O564" s="40"/>
    </row>
    <row r="565" spans="1:15" ht="13.5" customHeight="1">
      <c r="A565" s="37"/>
      <c r="B565" s="66" t="s">
        <v>638</v>
      </c>
      <c r="C565" s="67" t="s">
        <v>1546</v>
      </c>
      <c r="D565" s="66" t="s">
        <v>146</v>
      </c>
      <c r="E565" s="68">
        <v>1</v>
      </c>
      <c r="F565" s="68" t="s">
        <v>897</v>
      </c>
      <c r="G565" s="77">
        <v>3.5</v>
      </c>
      <c r="H565" s="77" t="str">
        <f>IF(Таблица1[[#This Row],[Вес/шт]]*Таблица1[[#This Row],[Заказ, шт]]=0,"",Таблица1[[#This Row],[Вес/шт]]*Таблица1[[#This Row],[Заказ, шт]])</f>
        <v/>
      </c>
      <c r="I565" s="78"/>
      <c r="J565" s="68" t="str">
        <f>IF(Таблица1[[#This Row],[Примерная вместимость в бокс]]="","",IFERROR(IF(Таблица1[[#This Row],[Заказ, шт]]="","",L565/I565),0))</f>
        <v/>
      </c>
      <c r="K565" s="94">
        <v>33.542200000000001</v>
      </c>
      <c r="L565" s="69"/>
      <c r="M565" s="92">
        <f>Таблица1[[#This Row],[Заказ, шт]]*Таблица1[[#This Row],[Цена , €]]</f>
        <v>0</v>
      </c>
      <c r="N565" s="90" t="str">
        <f>IF(Таблица1[[#This Row],[Заказ, шт]]="","",Таблица1[[#This Row],[Цена , €]]*$O$13*$M$8)</f>
        <v/>
      </c>
      <c r="O565" s="40"/>
    </row>
    <row r="566" spans="1:15">
      <c r="A566" s="37"/>
      <c r="B566" s="66" t="s">
        <v>642</v>
      </c>
      <c r="C566" s="67" t="s">
        <v>1547</v>
      </c>
      <c r="D566" s="66" t="s">
        <v>94</v>
      </c>
      <c r="E566" s="68">
        <v>1</v>
      </c>
      <c r="F566" s="68" t="s">
        <v>102</v>
      </c>
      <c r="G566" s="77"/>
      <c r="H566" s="77" t="str">
        <f>IF(Таблица1[[#This Row],[Вес/шт]]*Таблица1[[#This Row],[Заказ, шт]]=0,"",Таблица1[[#This Row],[Вес/шт]]*Таблица1[[#This Row],[Заказ, шт]])</f>
        <v/>
      </c>
      <c r="I566" s="78">
        <v>85</v>
      </c>
      <c r="J566" s="68" t="str">
        <f>IF(Таблица1[[#This Row],[Примерная вместимость в бокс]]="","",IFERROR(IF(Таблица1[[#This Row],[Заказ, шт]]="","",L566/I566),0))</f>
        <v/>
      </c>
      <c r="K566" s="94">
        <v>19.662700000000001</v>
      </c>
      <c r="L566" s="69"/>
      <c r="M566" s="92">
        <f>Таблица1[[#This Row],[Заказ, шт]]*Таблица1[[#This Row],[Цена , €]]</f>
        <v>0</v>
      </c>
      <c r="N566" s="90" t="str">
        <f>IF(Таблица1[[#This Row],[Заказ, шт]]="","",Таблица1[[#This Row],[Цена , €]]*$O$13*$M$8)</f>
        <v/>
      </c>
      <c r="O566" s="40"/>
    </row>
    <row r="567" spans="1:15">
      <c r="A567" s="37"/>
      <c r="B567" s="66" t="s">
        <v>643</v>
      </c>
      <c r="C567" s="67" t="s">
        <v>1548</v>
      </c>
      <c r="D567" s="66" t="s">
        <v>146</v>
      </c>
      <c r="E567" s="68">
        <v>1</v>
      </c>
      <c r="F567" s="68" t="s">
        <v>91</v>
      </c>
      <c r="G567" s="77"/>
      <c r="H567" s="77" t="str">
        <f>IF(Таблица1[[#This Row],[Вес/шт]]*Таблица1[[#This Row],[Заказ, шт]]=0,"",Таблица1[[#This Row],[Вес/шт]]*Таблица1[[#This Row],[Заказ, шт]])</f>
        <v/>
      </c>
      <c r="I567" s="78">
        <v>85</v>
      </c>
      <c r="J567" s="68" t="str">
        <f>IF(Таблица1[[#This Row],[Примерная вместимость в бокс]]="","",IFERROR(IF(Таблица1[[#This Row],[Заказ, шт]]="","",L567/I567),0))</f>
        <v/>
      </c>
      <c r="K567" s="94">
        <v>19.662700000000001</v>
      </c>
      <c r="L567" s="69"/>
      <c r="M567" s="92">
        <f>Таблица1[[#This Row],[Заказ, шт]]*Таблица1[[#This Row],[Цена , €]]</f>
        <v>0</v>
      </c>
      <c r="N567" s="90" t="str">
        <f>IF(Таблица1[[#This Row],[Заказ, шт]]="","",Таблица1[[#This Row],[Цена , €]]*$O$13*$M$8)</f>
        <v/>
      </c>
      <c r="O567" s="40"/>
    </row>
    <row r="568" spans="1:15">
      <c r="A568" s="37"/>
      <c r="B568" s="66" t="s">
        <v>644</v>
      </c>
      <c r="C568" s="67" t="s">
        <v>1549</v>
      </c>
      <c r="D568" s="66" t="s">
        <v>146</v>
      </c>
      <c r="E568" s="68">
        <v>1</v>
      </c>
      <c r="F568" s="68" t="s">
        <v>895</v>
      </c>
      <c r="G568" s="77">
        <v>3.5</v>
      </c>
      <c r="H568" s="77" t="str">
        <f>IF(Таблица1[[#This Row],[Вес/шт]]*Таблица1[[#This Row],[Заказ, шт]]=0,"",Таблица1[[#This Row],[Вес/шт]]*Таблица1[[#This Row],[Заказ, шт]])</f>
        <v/>
      </c>
      <c r="I568" s="78"/>
      <c r="J568" s="68" t="str">
        <f>IF(Таблица1[[#This Row],[Примерная вместимость в бокс]]="","",IFERROR(IF(Таблица1[[#This Row],[Заказ, шт]]="","",L568/I568),0))</f>
        <v/>
      </c>
      <c r="K568" s="94">
        <v>33.542200000000001</v>
      </c>
      <c r="L568" s="69"/>
      <c r="M568" s="92">
        <f>Таблица1[[#This Row],[Заказ, шт]]*Таблица1[[#This Row],[Цена , €]]</f>
        <v>0</v>
      </c>
      <c r="N568" s="90" t="str">
        <f>IF(Таблица1[[#This Row],[Заказ, шт]]="","",Таблица1[[#This Row],[Цена , €]]*$O$13*$M$8)</f>
        <v/>
      </c>
      <c r="O568" s="40"/>
    </row>
    <row r="569" spans="1:15">
      <c r="A569" s="37"/>
      <c r="B569" s="66" t="s">
        <v>648</v>
      </c>
      <c r="C569" s="67" t="s">
        <v>1550</v>
      </c>
      <c r="D569" s="66" t="s">
        <v>98</v>
      </c>
      <c r="E569" s="68">
        <v>1</v>
      </c>
      <c r="F569" s="68" t="s">
        <v>102</v>
      </c>
      <c r="G569" s="77">
        <v>11</v>
      </c>
      <c r="H569" s="77" t="str">
        <f>IF(Таблица1[[#This Row],[Вес/шт]]*Таблица1[[#This Row],[Заказ, шт]]=0,"",Таблица1[[#This Row],[Вес/шт]]*Таблица1[[#This Row],[Заказ, шт]])</f>
        <v/>
      </c>
      <c r="I569" s="78"/>
      <c r="J569" s="68" t="str">
        <f>IF(Таблица1[[#This Row],[Примерная вместимость в бокс]]="","",IFERROR(IF(Таблица1[[#This Row],[Заказ, шт]]="","",L569/I569),0))</f>
        <v/>
      </c>
      <c r="K569" s="94">
        <v>15.6145</v>
      </c>
      <c r="L569" s="69"/>
      <c r="M569" s="92">
        <f>Таблица1[[#This Row],[Заказ, шт]]*Таблица1[[#This Row],[Цена , €]]</f>
        <v>0</v>
      </c>
      <c r="N569" s="90" t="str">
        <f>IF(Таблица1[[#This Row],[Заказ, шт]]="","",Таблица1[[#This Row],[Цена , €]]*$O$13*$M$8)</f>
        <v/>
      </c>
      <c r="O569" s="40"/>
    </row>
    <row r="570" spans="1:15">
      <c r="A570" s="37"/>
      <c r="B570" s="66" t="s">
        <v>647</v>
      </c>
      <c r="C570" s="67" t="s">
        <v>1551</v>
      </c>
      <c r="D570" s="66" t="s">
        <v>86</v>
      </c>
      <c r="E570" s="68">
        <v>10</v>
      </c>
      <c r="F570" s="68" t="s">
        <v>102</v>
      </c>
      <c r="G570" s="77"/>
      <c r="H570" s="77" t="str">
        <f>IF(Таблица1[[#This Row],[Вес/шт]]*Таблица1[[#This Row],[Заказ, шт]]=0,"",Таблица1[[#This Row],[Вес/шт]]*Таблица1[[#This Row],[Заказ, шт]])</f>
        <v/>
      </c>
      <c r="I570" s="78">
        <v>200</v>
      </c>
      <c r="J570" s="68" t="str">
        <f>IF(Таблица1[[#This Row],[Примерная вместимость в бокс]]="","",IFERROR(IF(Таблица1[[#This Row],[Заказ, шт]]="","",L570/I570),0))</f>
        <v/>
      </c>
      <c r="K570" s="94">
        <v>3.1806999999999999</v>
      </c>
      <c r="L570" s="69"/>
      <c r="M570" s="92">
        <f>Таблица1[[#This Row],[Заказ, шт]]*Таблица1[[#This Row],[Цена , €]]</f>
        <v>0</v>
      </c>
      <c r="N570" s="90" t="str">
        <f>IF(Таблица1[[#This Row],[Заказ, шт]]="","",Таблица1[[#This Row],[Цена , €]]*$O$13*$M$8)</f>
        <v/>
      </c>
      <c r="O570" s="40"/>
    </row>
    <row r="571" spans="1:15">
      <c r="A571" s="37"/>
      <c r="B571" s="66" t="s">
        <v>645</v>
      </c>
      <c r="C571" s="67" t="s">
        <v>1552</v>
      </c>
      <c r="D571" s="66" t="s">
        <v>156</v>
      </c>
      <c r="E571" s="68">
        <v>1</v>
      </c>
      <c r="F571" s="68" t="s">
        <v>865</v>
      </c>
      <c r="G571" s="77">
        <v>35</v>
      </c>
      <c r="H571" s="77" t="str">
        <f>IF(Таблица1[[#This Row],[Вес/шт]]*Таблица1[[#This Row],[Заказ, шт]]=0,"",Таблица1[[#This Row],[Вес/шт]]*Таблица1[[#This Row],[Заказ, шт]])</f>
        <v/>
      </c>
      <c r="I571" s="78"/>
      <c r="J571" s="68" t="str">
        <f>IF(Таблица1[[#This Row],[Примерная вместимость в бокс]]="","",IFERROR(IF(Таблица1[[#This Row],[Заказ, шт]]="","",L571/I571),0))</f>
        <v/>
      </c>
      <c r="K571" s="94">
        <v>57.831299999999999</v>
      </c>
      <c r="L571" s="69"/>
      <c r="M571" s="92">
        <f>Таблица1[[#This Row],[Заказ, шт]]*Таблица1[[#This Row],[Цена , €]]</f>
        <v>0</v>
      </c>
      <c r="N571" s="90" t="str">
        <f>IF(Таблица1[[#This Row],[Заказ, шт]]="","",Таблица1[[#This Row],[Цена , €]]*$O$13*$M$8)</f>
        <v/>
      </c>
      <c r="O571" s="40"/>
    </row>
    <row r="572" spans="1:15">
      <c r="B572" s="66" t="s">
        <v>646</v>
      </c>
      <c r="C572" s="67" t="s">
        <v>1553</v>
      </c>
      <c r="D572" s="66" t="s">
        <v>94</v>
      </c>
      <c r="E572" s="68">
        <v>1</v>
      </c>
      <c r="F572" s="68" t="s">
        <v>102</v>
      </c>
      <c r="G572" s="77"/>
      <c r="H572" s="77" t="str">
        <f>IF(Таблица1[[#This Row],[Вес/шт]]*Таблица1[[#This Row],[Заказ, шт]]=0,"",Таблица1[[#This Row],[Вес/шт]]*Таблица1[[#This Row],[Заказ, шт]])</f>
        <v/>
      </c>
      <c r="I572" s="78">
        <v>85</v>
      </c>
      <c r="J572" s="68" t="str">
        <f>IF(Таблица1[[#This Row],[Примерная вместимость в бокс]]="","",IFERROR(IF(Таблица1[[#This Row],[Заказ, шт]]="","",L572/I572),0))</f>
        <v/>
      </c>
      <c r="K572" s="94">
        <v>5.7831000000000001</v>
      </c>
      <c r="L572" s="69"/>
      <c r="M572" s="92">
        <f>Таблица1[[#This Row],[Заказ, шт]]*Таблица1[[#This Row],[Цена , €]]</f>
        <v>0</v>
      </c>
      <c r="N572" s="90" t="str">
        <f>IF(Таблица1[[#This Row],[Заказ, шт]]="","",Таблица1[[#This Row],[Цена , €]]*$O$13*$M$8)</f>
        <v/>
      </c>
      <c r="O572" s="40"/>
    </row>
    <row r="573" spans="1:15">
      <c r="B573" s="66" t="s">
        <v>650</v>
      </c>
      <c r="C573" s="67" t="s">
        <v>1554</v>
      </c>
      <c r="D573" s="66" t="s">
        <v>98</v>
      </c>
      <c r="E573" s="68">
        <v>1</v>
      </c>
      <c r="F573" s="68" t="s">
        <v>93</v>
      </c>
      <c r="G573" s="77">
        <v>11</v>
      </c>
      <c r="H573" s="77" t="str">
        <f>IF(Таблица1[[#This Row],[Вес/шт]]*Таблица1[[#This Row],[Заказ, шт]]=0,"",Таблица1[[#This Row],[Вес/шт]]*Таблица1[[#This Row],[Заказ, шт]])</f>
        <v/>
      </c>
      <c r="I573" s="78"/>
      <c r="J573" s="68" t="str">
        <f>IF(Таблица1[[#This Row],[Примерная вместимость в бокс]]="","",IFERROR(IF(Таблица1[[#This Row],[Заказ, шт]]="","",L573/I573),0))</f>
        <v/>
      </c>
      <c r="K573" s="94">
        <v>15.6145</v>
      </c>
      <c r="L573" s="69"/>
      <c r="M573" s="92">
        <f>Таблица1[[#This Row],[Заказ, шт]]*Таблица1[[#This Row],[Цена , €]]</f>
        <v>0</v>
      </c>
      <c r="N573" s="90" t="str">
        <f>IF(Таблица1[[#This Row],[Заказ, шт]]="","",Таблица1[[#This Row],[Цена , €]]*$O$13*$M$8)</f>
        <v/>
      </c>
      <c r="O573" s="40"/>
    </row>
    <row r="574" spans="1:15">
      <c r="B574" s="66" t="s">
        <v>651</v>
      </c>
      <c r="C574" s="67" t="s">
        <v>1555</v>
      </c>
      <c r="D574" s="66" t="s">
        <v>86</v>
      </c>
      <c r="E574" s="68">
        <v>10</v>
      </c>
      <c r="F574" s="68" t="s">
        <v>88</v>
      </c>
      <c r="G574" s="77"/>
      <c r="H574" s="77" t="str">
        <f>IF(Таблица1[[#This Row],[Вес/шт]]*Таблица1[[#This Row],[Заказ, шт]]=0,"",Таблица1[[#This Row],[Вес/шт]]*Таблица1[[#This Row],[Заказ, шт]])</f>
        <v/>
      </c>
      <c r="I574" s="78">
        <v>200</v>
      </c>
      <c r="J574" s="68" t="str">
        <f>IF(Таблица1[[#This Row],[Примерная вместимость в бокс]]="","",IFERROR(IF(Таблица1[[#This Row],[Заказ, шт]]="","",L574/I574),0))</f>
        <v/>
      </c>
      <c r="K574" s="94">
        <v>3.1806999999999999</v>
      </c>
      <c r="L574" s="69"/>
      <c r="M574" s="92">
        <f>Таблица1[[#This Row],[Заказ, шт]]*Таблица1[[#This Row],[Цена , €]]</f>
        <v>0</v>
      </c>
      <c r="N574" s="90" t="str">
        <f>IF(Таблица1[[#This Row],[Заказ, шт]]="","",Таблица1[[#This Row],[Цена , €]]*$O$13*$M$8)</f>
        <v/>
      </c>
      <c r="O574" s="40"/>
    </row>
    <row r="575" spans="1:15">
      <c r="B575" s="66" t="s">
        <v>649</v>
      </c>
      <c r="C575" s="67" t="s">
        <v>1556</v>
      </c>
      <c r="D575" s="66" t="s">
        <v>94</v>
      </c>
      <c r="E575" s="68">
        <v>1</v>
      </c>
      <c r="F575" s="68" t="s">
        <v>93</v>
      </c>
      <c r="G575" s="77"/>
      <c r="H575" s="77" t="str">
        <f>IF(Таблица1[[#This Row],[Вес/шт]]*Таблица1[[#This Row],[Заказ, шт]]=0,"",Таблица1[[#This Row],[Вес/шт]]*Таблица1[[#This Row],[Заказ, шт]])</f>
        <v/>
      </c>
      <c r="I575" s="78">
        <v>85</v>
      </c>
      <c r="J575" s="68" t="str">
        <f>IF(Таблица1[[#This Row],[Примерная вместимость в бокс]]="","",IFERROR(IF(Таблица1[[#This Row],[Заказ, шт]]="","",L575/I575),0))</f>
        <v/>
      </c>
      <c r="K575" s="94">
        <v>5.7831000000000001</v>
      </c>
      <c r="L575" s="69"/>
      <c r="M575" s="92">
        <f>Таблица1[[#This Row],[Заказ, шт]]*Таблица1[[#This Row],[Цена , €]]</f>
        <v>0</v>
      </c>
      <c r="N575" s="90" t="str">
        <f>IF(Таблица1[[#This Row],[Заказ, шт]]="","",Таблица1[[#This Row],[Цена , €]]*$O$13*$M$8)</f>
        <v/>
      </c>
      <c r="O575" s="40"/>
    </row>
    <row r="576" spans="1:15">
      <c r="B576" s="66" t="s">
        <v>652</v>
      </c>
      <c r="C576" s="67" t="s">
        <v>1557</v>
      </c>
      <c r="D576" s="66" t="s">
        <v>86</v>
      </c>
      <c r="E576" s="68">
        <v>10</v>
      </c>
      <c r="F576" s="68" t="s">
        <v>102</v>
      </c>
      <c r="G576" s="77"/>
      <c r="H576" s="77" t="str">
        <f>IF(Таблица1[[#This Row],[Вес/шт]]*Таблица1[[#This Row],[Заказ, шт]]=0,"",Таблица1[[#This Row],[Вес/шт]]*Таблица1[[#This Row],[Заказ, шт]])</f>
        <v/>
      </c>
      <c r="I576" s="78">
        <v>200</v>
      </c>
      <c r="J576" s="68" t="str">
        <f>IF(Таблица1[[#This Row],[Примерная вместимость в бокс]]="","",IFERROR(IF(Таблица1[[#This Row],[Заказ, шт]]="","",L576/I576),0))</f>
        <v/>
      </c>
      <c r="K576" s="94">
        <v>3.7012</v>
      </c>
      <c r="L576" s="69"/>
      <c r="M576" s="92">
        <f>Таблица1[[#This Row],[Заказ, шт]]*Таблица1[[#This Row],[Цена , €]]</f>
        <v>0</v>
      </c>
      <c r="N576" s="90" t="str">
        <f>IF(Таблица1[[#This Row],[Заказ, шт]]="","",Таблица1[[#This Row],[Цена , €]]*$O$13*$M$8)</f>
        <v/>
      </c>
      <c r="O576" s="40"/>
    </row>
    <row r="577" spans="1:15" ht="12.75" customHeight="1">
      <c r="B577" s="66" t="s">
        <v>653</v>
      </c>
      <c r="C577" s="67" t="s">
        <v>1558</v>
      </c>
      <c r="D577" s="66" t="s">
        <v>94</v>
      </c>
      <c r="E577" s="68">
        <v>1</v>
      </c>
      <c r="F577" s="68" t="s">
        <v>102</v>
      </c>
      <c r="G577" s="77"/>
      <c r="H577" s="77" t="str">
        <f>IF(Таблица1[[#This Row],[Вес/шт]]*Таблица1[[#This Row],[Заказ, шт]]=0,"",Таблица1[[#This Row],[Вес/шт]]*Таблица1[[#This Row],[Заказ, шт]])</f>
        <v/>
      </c>
      <c r="I577" s="78">
        <v>85</v>
      </c>
      <c r="J577" s="68" t="str">
        <f>IF(Таблица1[[#This Row],[Примерная вместимость в бокс]]="","",IFERROR(IF(Таблица1[[#This Row],[Заказ, шт]]="","",L577/I577),0))</f>
        <v/>
      </c>
      <c r="K577" s="94">
        <v>6.9398</v>
      </c>
      <c r="L577" s="69"/>
      <c r="M577" s="92">
        <f>Таблица1[[#This Row],[Заказ, шт]]*Таблица1[[#This Row],[Цена , €]]</f>
        <v>0</v>
      </c>
      <c r="N577" s="90" t="str">
        <f>IF(Таблица1[[#This Row],[Заказ, шт]]="","",Таблица1[[#This Row],[Цена , €]]*$O$13*$M$8)</f>
        <v/>
      </c>
      <c r="O577" s="40"/>
    </row>
    <row r="578" spans="1:15" ht="12.75" customHeight="1">
      <c r="A578" s="37"/>
      <c r="B578" s="66" t="s">
        <v>162</v>
      </c>
      <c r="C578" s="67" t="s">
        <v>1559</v>
      </c>
      <c r="D578" s="66" t="s">
        <v>86</v>
      </c>
      <c r="E578" s="68">
        <v>10</v>
      </c>
      <c r="F578" s="68" t="s">
        <v>85</v>
      </c>
      <c r="G578" s="77"/>
      <c r="H578" s="77" t="str">
        <f>IF(Таблица1[[#This Row],[Вес/шт]]*Таблица1[[#This Row],[Заказ, шт]]=0,"",Таблица1[[#This Row],[Вес/шт]]*Таблица1[[#This Row],[Заказ, шт]])</f>
        <v/>
      </c>
      <c r="I578" s="78">
        <v>200</v>
      </c>
      <c r="J578" s="68" t="str">
        <f>IF(Таблица1[[#This Row],[Примерная вместимость в бокс]]="","",IFERROR(IF(Таблица1[[#This Row],[Заказ, шт]]="","",L578/I578),0))</f>
        <v/>
      </c>
      <c r="K578" s="94">
        <v>15.036099999999999</v>
      </c>
      <c r="L578" s="69"/>
      <c r="M578" s="92">
        <f>Таблица1[[#This Row],[Заказ, шт]]*Таблица1[[#This Row],[Цена , €]]</f>
        <v>0</v>
      </c>
      <c r="N578" s="90" t="str">
        <f>IF(Таблица1[[#This Row],[Заказ, шт]]="","",Таблица1[[#This Row],[Цена , €]]*$O$13*$M$8)</f>
        <v/>
      </c>
      <c r="O578" s="40"/>
    </row>
    <row r="579" spans="1:15" hidden="1">
      <c r="A579" s="37"/>
      <c r="B579" s="66" t="s">
        <v>655</v>
      </c>
      <c r="C579" s="67" t="s">
        <v>1560</v>
      </c>
      <c r="D579" s="66" t="s">
        <v>146</v>
      </c>
      <c r="E579" s="68">
        <v>1</v>
      </c>
      <c r="F579" s="68" t="s">
        <v>88</v>
      </c>
      <c r="G579" s="77"/>
      <c r="H579" s="77" t="str">
        <f>IF(Таблица1[[#This Row],[Вес/шт]]*Таблица1[[#This Row],[Заказ, шт]]=0,"",Таблица1[[#This Row],[Вес/шт]]*Таблица1[[#This Row],[Заказ, шт]])</f>
        <v/>
      </c>
      <c r="I579" s="78">
        <v>85</v>
      </c>
      <c r="J579" s="68" t="str">
        <f>IF(Таблица1[[#This Row],[Примерная вместимость в бокс]]="","",IFERROR(IF(Таблица1[[#This Row],[Заказ, шт]]="","",L579/I579),0))</f>
        <v/>
      </c>
      <c r="K579" s="94">
        <v>19.662700000000001</v>
      </c>
      <c r="L579" s="69"/>
      <c r="M579" s="92">
        <f>Таблица1[[#This Row],[Заказ, шт]]*Таблица1[[#This Row],[Цена , €]]</f>
        <v>0</v>
      </c>
      <c r="N579" s="90" t="str">
        <f>IF(Таблица1[[#This Row],[Заказ, шт]]="","",Таблица1[[#This Row],[Цена , €]]*$O$13*$M$8)</f>
        <v/>
      </c>
      <c r="O579" s="40" t="s">
        <v>1726</v>
      </c>
    </row>
    <row r="580" spans="1:15">
      <c r="A580" s="37"/>
      <c r="B580" s="66" t="s">
        <v>654</v>
      </c>
      <c r="C580" s="67" t="s">
        <v>1561</v>
      </c>
      <c r="D580" s="66" t="s">
        <v>146</v>
      </c>
      <c r="E580" s="68">
        <v>1</v>
      </c>
      <c r="F580" s="68" t="s">
        <v>945</v>
      </c>
      <c r="G580" s="77">
        <v>3.5</v>
      </c>
      <c r="H580" s="77" t="str">
        <f>IF(Таблица1[[#This Row],[Вес/шт]]*Таблица1[[#This Row],[Заказ, шт]]=0,"",Таблица1[[#This Row],[Вес/шт]]*Таблица1[[#This Row],[Заказ, шт]])</f>
        <v/>
      </c>
      <c r="I580" s="78"/>
      <c r="J580" s="68" t="str">
        <f>IF(Таблица1[[#This Row],[Примерная вместимость в бокс]]="","",IFERROR(IF(Таблица1[[#This Row],[Заказ, шт]]="","",L580/I580),0))</f>
        <v/>
      </c>
      <c r="K580" s="94">
        <v>33.542200000000001</v>
      </c>
      <c r="L580" s="69"/>
      <c r="M580" s="92">
        <f>Таблица1[[#This Row],[Заказ, шт]]*Таблица1[[#This Row],[Цена , €]]</f>
        <v>0</v>
      </c>
      <c r="N580" s="90" t="str">
        <f>IF(Таблица1[[#This Row],[Заказ, шт]]="","",Таблица1[[#This Row],[Цена , €]]*$O$13*$M$8)</f>
        <v/>
      </c>
      <c r="O580" s="40"/>
    </row>
    <row r="581" spans="1:15" ht="12.75" hidden="1" customHeight="1">
      <c r="A581" s="37"/>
      <c r="B581" s="66" t="s">
        <v>658</v>
      </c>
      <c r="C581" s="67" t="s">
        <v>1562</v>
      </c>
      <c r="D581" s="66" t="s">
        <v>86</v>
      </c>
      <c r="E581" s="68">
        <v>10</v>
      </c>
      <c r="F581" s="68" t="s">
        <v>102</v>
      </c>
      <c r="G581" s="77"/>
      <c r="H581" s="77" t="str">
        <f>IF(Таблица1[[#This Row],[Вес/шт]]*Таблица1[[#This Row],[Заказ, шт]]=0,"",Таблица1[[#This Row],[Вес/шт]]*Таблица1[[#This Row],[Заказ, шт]])</f>
        <v/>
      </c>
      <c r="I581" s="78">
        <v>200</v>
      </c>
      <c r="J581" s="68" t="str">
        <f>IF(Таблица1[[#This Row],[Примерная вместимость в бокс]]="","",IFERROR(IF(Таблица1[[#This Row],[Заказ, шт]]="","",L581/I581),0))</f>
        <v/>
      </c>
      <c r="K581" s="94">
        <v>15.036099999999999</v>
      </c>
      <c r="L581" s="69"/>
      <c r="M581" s="92">
        <f>Таблица1[[#This Row],[Заказ, шт]]*Таблица1[[#This Row],[Цена , €]]</f>
        <v>0</v>
      </c>
      <c r="N581" s="90" t="str">
        <f>IF(Таблица1[[#This Row],[Заказ, шт]]="","",Таблица1[[#This Row],[Цена , €]]*$O$13*$M$8)</f>
        <v/>
      </c>
      <c r="O581" s="40" t="s">
        <v>1726</v>
      </c>
    </row>
    <row r="582" spans="1:15">
      <c r="A582" s="37"/>
      <c r="B582" s="66" t="s">
        <v>657</v>
      </c>
      <c r="C582" s="67" t="s">
        <v>1563</v>
      </c>
      <c r="D582" s="66" t="s">
        <v>146</v>
      </c>
      <c r="E582" s="68">
        <v>1</v>
      </c>
      <c r="F582" s="68" t="s">
        <v>88</v>
      </c>
      <c r="G582" s="77"/>
      <c r="H582" s="77" t="str">
        <f>IF(Таблица1[[#This Row],[Вес/шт]]*Таблица1[[#This Row],[Заказ, шт]]=0,"",Таблица1[[#This Row],[Вес/шт]]*Таблица1[[#This Row],[Заказ, шт]])</f>
        <v/>
      </c>
      <c r="I582" s="78">
        <v>85</v>
      </c>
      <c r="J582" s="68" t="str">
        <f>IF(Таблица1[[#This Row],[Примерная вместимость в бокс]]="","",IFERROR(IF(Таблица1[[#This Row],[Заказ, шт]]="","",L582/I582),0))</f>
        <v/>
      </c>
      <c r="K582" s="94">
        <v>19.662700000000001</v>
      </c>
      <c r="L582" s="69"/>
      <c r="M582" s="92">
        <f>Таблица1[[#This Row],[Заказ, шт]]*Таблица1[[#This Row],[Цена , €]]</f>
        <v>0</v>
      </c>
      <c r="N582" s="90" t="str">
        <f>IF(Таблица1[[#This Row],[Заказ, шт]]="","",Таблица1[[#This Row],[Цена , €]]*$O$13*$M$8)</f>
        <v/>
      </c>
      <c r="O582" s="40"/>
    </row>
    <row r="583" spans="1:15">
      <c r="A583" s="37"/>
      <c r="B583" s="66" t="s">
        <v>656</v>
      </c>
      <c r="C583" s="67" t="s">
        <v>1564</v>
      </c>
      <c r="D583" s="66" t="s">
        <v>146</v>
      </c>
      <c r="E583" s="68">
        <v>1</v>
      </c>
      <c r="F583" s="68" t="s">
        <v>888</v>
      </c>
      <c r="G583" s="77">
        <v>3.5</v>
      </c>
      <c r="H583" s="77" t="str">
        <f>IF(Таблица1[[#This Row],[Вес/шт]]*Таблица1[[#This Row],[Заказ, шт]]=0,"",Таблица1[[#This Row],[Вес/шт]]*Таблица1[[#This Row],[Заказ, шт]])</f>
        <v/>
      </c>
      <c r="I583" s="78"/>
      <c r="J583" s="68" t="str">
        <f>IF(Таблица1[[#This Row],[Примерная вместимость в бокс]]="","",IFERROR(IF(Таблица1[[#This Row],[Заказ, шт]]="","",L583/I583),0))</f>
        <v/>
      </c>
      <c r="K583" s="94">
        <v>33.542200000000001</v>
      </c>
      <c r="L583" s="69"/>
      <c r="M583" s="92">
        <f>Таблица1[[#This Row],[Заказ, шт]]*Таблица1[[#This Row],[Цена , €]]</f>
        <v>0</v>
      </c>
      <c r="N583" s="90" t="str">
        <f>IF(Таблица1[[#This Row],[Заказ, шт]]="","",Таблица1[[#This Row],[Цена , €]]*$O$13*$M$8)</f>
        <v/>
      </c>
      <c r="O583" s="40"/>
    </row>
    <row r="584" spans="1:15" hidden="1">
      <c r="A584" s="37"/>
      <c r="B584" s="66" t="s">
        <v>623</v>
      </c>
      <c r="C584" s="67" t="s">
        <v>1565</v>
      </c>
      <c r="D584" s="66" t="s">
        <v>146</v>
      </c>
      <c r="E584" s="68">
        <v>1</v>
      </c>
      <c r="F584" s="68" t="s">
        <v>88</v>
      </c>
      <c r="G584" s="77"/>
      <c r="H584" s="77" t="str">
        <f>IF(Таблица1[[#This Row],[Вес/шт]]*Таблица1[[#This Row],[Заказ, шт]]=0,"",Таблица1[[#This Row],[Вес/шт]]*Таблица1[[#This Row],[Заказ, шт]])</f>
        <v/>
      </c>
      <c r="I584" s="78">
        <v>85</v>
      </c>
      <c r="J584" s="68" t="str">
        <f>IF(Таблица1[[#This Row],[Примерная вместимость в бокс]]="","",IFERROR(IF(Таблица1[[#This Row],[Заказ, шт]]="","",L584/I584),0))</f>
        <v/>
      </c>
      <c r="K584" s="94">
        <v>19.662700000000001</v>
      </c>
      <c r="L584" s="69"/>
      <c r="M584" s="92">
        <f>Таблица1[[#This Row],[Заказ, шт]]*Таблица1[[#This Row],[Цена , €]]</f>
        <v>0</v>
      </c>
      <c r="N584" s="90" t="str">
        <f>IF(Таблица1[[#This Row],[Заказ, шт]]="","",Таблица1[[#This Row],[Цена , €]]*$O$13*$M$8)</f>
        <v/>
      </c>
      <c r="O584" s="40" t="s">
        <v>1726</v>
      </c>
    </row>
    <row r="585" spans="1:15">
      <c r="A585" s="37"/>
      <c r="B585" s="66" t="s">
        <v>625</v>
      </c>
      <c r="C585" s="67" t="s">
        <v>1566</v>
      </c>
      <c r="D585" s="66" t="s">
        <v>86</v>
      </c>
      <c r="E585" s="68">
        <v>10</v>
      </c>
      <c r="F585" s="68" t="s">
        <v>90</v>
      </c>
      <c r="G585" s="77"/>
      <c r="H585" s="77" t="str">
        <f>IF(Таблица1[[#This Row],[Вес/шт]]*Таблица1[[#This Row],[Заказ, шт]]=0,"",Таблица1[[#This Row],[Вес/шт]]*Таблица1[[#This Row],[Заказ, шт]])</f>
        <v/>
      </c>
      <c r="I585" s="78">
        <v>200</v>
      </c>
      <c r="J585" s="68" t="str">
        <f>IF(Таблица1[[#This Row],[Примерная вместимость в бокс]]="","",IFERROR(IF(Таблица1[[#This Row],[Заказ, шт]]="","",L585/I585),0))</f>
        <v/>
      </c>
      <c r="K585" s="94">
        <v>15.036099999999999</v>
      </c>
      <c r="L585" s="69"/>
      <c r="M585" s="92">
        <f>Таблица1[[#This Row],[Заказ, шт]]*Таблица1[[#This Row],[Цена , €]]</f>
        <v>0</v>
      </c>
      <c r="N585" s="90" t="str">
        <f>IF(Таблица1[[#This Row],[Заказ, шт]]="","",Таблица1[[#This Row],[Цена , €]]*$O$13*$M$8)</f>
        <v/>
      </c>
      <c r="O585" s="40"/>
    </row>
    <row r="586" spans="1:15">
      <c r="A586" s="37"/>
      <c r="B586" s="66" t="s">
        <v>624</v>
      </c>
      <c r="C586" s="67" t="s">
        <v>1567</v>
      </c>
      <c r="D586" s="66" t="s">
        <v>94</v>
      </c>
      <c r="E586" s="68">
        <v>1</v>
      </c>
      <c r="F586" s="68" t="s">
        <v>942</v>
      </c>
      <c r="G586" s="77"/>
      <c r="H586" s="77" t="str">
        <f>IF(Таблица1[[#This Row],[Вес/шт]]*Таблица1[[#This Row],[Заказ, шт]]=0,"",Таблица1[[#This Row],[Вес/шт]]*Таблица1[[#This Row],[Заказ, шт]])</f>
        <v/>
      </c>
      <c r="I586" s="78">
        <v>85</v>
      </c>
      <c r="J586" s="68" t="str">
        <f>IF(Таблица1[[#This Row],[Примерная вместимость в бокс]]="","",IFERROR(IF(Таблица1[[#This Row],[Заказ, шт]]="","",L586/I586),0))</f>
        <v/>
      </c>
      <c r="K586" s="94">
        <v>19.662700000000001</v>
      </c>
      <c r="L586" s="69"/>
      <c r="M586" s="92">
        <f>Таблица1[[#This Row],[Заказ, шт]]*Таблица1[[#This Row],[Цена , €]]</f>
        <v>0</v>
      </c>
      <c r="N586" s="90" t="str">
        <f>IF(Таблица1[[#This Row],[Заказ, шт]]="","",Таблица1[[#This Row],[Цена , €]]*$O$13*$M$8)</f>
        <v/>
      </c>
      <c r="O586" s="40"/>
    </row>
    <row r="587" spans="1:15">
      <c r="A587" s="37"/>
      <c r="B587" s="66" t="s">
        <v>622</v>
      </c>
      <c r="C587" s="67" t="s">
        <v>1568</v>
      </c>
      <c r="D587" s="66" t="s">
        <v>86</v>
      </c>
      <c r="E587" s="68">
        <v>10</v>
      </c>
      <c r="F587" s="68" t="s">
        <v>867</v>
      </c>
      <c r="G587" s="77"/>
      <c r="H587" s="77" t="str">
        <f>IF(Таблица1[[#This Row],[Вес/шт]]*Таблица1[[#This Row],[Заказ, шт]]=0,"",Таблица1[[#This Row],[Вес/шт]]*Таблица1[[#This Row],[Заказ, шт]])</f>
        <v/>
      </c>
      <c r="I587" s="78">
        <v>200</v>
      </c>
      <c r="J587" s="68" t="str">
        <f>IF(Таблица1[[#This Row],[Примерная вместимость в бокс]]="","",IFERROR(IF(Таблица1[[#This Row],[Заказ, шт]]="","",L587/I587),0))</f>
        <v/>
      </c>
      <c r="K587" s="94">
        <v>3.7012</v>
      </c>
      <c r="L587" s="69"/>
      <c r="M587" s="92">
        <f>Таблица1[[#This Row],[Заказ, шт]]*Таблица1[[#This Row],[Цена , €]]</f>
        <v>0</v>
      </c>
      <c r="N587" s="90" t="str">
        <f>IF(Таблица1[[#This Row],[Заказ, шт]]="","",Таблица1[[#This Row],[Цена , €]]*$O$13*$M$8)</f>
        <v/>
      </c>
      <c r="O587" s="40"/>
    </row>
    <row r="588" spans="1:15">
      <c r="A588" s="37"/>
      <c r="B588" s="66" t="s">
        <v>665</v>
      </c>
      <c r="C588" s="67" t="s">
        <v>1569</v>
      </c>
      <c r="D588" s="66" t="s">
        <v>859</v>
      </c>
      <c r="E588" s="68">
        <v>1</v>
      </c>
      <c r="F588" s="68" t="s">
        <v>918</v>
      </c>
      <c r="G588" s="77">
        <v>25</v>
      </c>
      <c r="H588" s="77" t="str">
        <f>IF(Таблица1[[#This Row],[Вес/шт]]*Таблица1[[#This Row],[Заказ, шт]]=0,"",Таблица1[[#This Row],[Вес/шт]]*Таблица1[[#This Row],[Заказ, шт]])</f>
        <v/>
      </c>
      <c r="I588" s="78"/>
      <c r="J588" s="68" t="str">
        <f>IF(Таблица1[[#This Row],[Примерная вместимость в бокс]]="","",IFERROR(IF(Таблица1[[#This Row],[Заказ, шт]]="","",L588/I588),0))</f>
        <v/>
      </c>
      <c r="K588" s="94">
        <v>64.771100000000004</v>
      </c>
      <c r="L588" s="69"/>
      <c r="M588" s="92">
        <f>Таблица1[[#This Row],[Заказ, шт]]*Таблица1[[#This Row],[Цена , €]]</f>
        <v>0</v>
      </c>
      <c r="N588" s="90" t="str">
        <f>IF(Таблица1[[#This Row],[Заказ, шт]]="","",Таблица1[[#This Row],[Цена , €]]*$O$13*$M$8)</f>
        <v/>
      </c>
      <c r="O588" s="40"/>
    </row>
    <row r="589" spans="1:15" ht="12.75" customHeight="1">
      <c r="A589" s="37"/>
      <c r="B589" s="66" t="s">
        <v>666</v>
      </c>
      <c r="C589" s="67" t="s">
        <v>1570</v>
      </c>
      <c r="D589" s="66" t="s">
        <v>146</v>
      </c>
      <c r="E589" s="68">
        <v>1</v>
      </c>
      <c r="F589" s="68" t="s">
        <v>97</v>
      </c>
      <c r="G589" s="77"/>
      <c r="H589" s="77" t="str">
        <f>IF(Таблица1[[#This Row],[Вес/шт]]*Таблица1[[#This Row],[Заказ, шт]]=0,"",Таблица1[[#This Row],[Вес/шт]]*Таблица1[[#This Row],[Заказ, шт]])</f>
        <v/>
      </c>
      <c r="I589" s="78">
        <v>85</v>
      </c>
      <c r="J589" s="68" t="str">
        <f>IF(Таблица1[[#This Row],[Примерная вместимость в бокс]]="","",IFERROR(IF(Таблица1[[#This Row],[Заказ, шт]]="","",L589/I589),0))</f>
        <v/>
      </c>
      <c r="K589" s="94">
        <v>19.662700000000001</v>
      </c>
      <c r="L589" s="69"/>
      <c r="M589" s="92">
        <f>Таблица1[[#This Row],[Заказ, шт]]*Таблица1[[#This Row],[Цена , €]]</f>
        <v>0</v>
      </c>
      <c r="N589" s="90" t="str">
        <f>IF(Таблица1[[#This Row],[Заказ, шт]]="","",Таблица1[[#This Row],[Цена , €]]*$O$13*$M$8)</f>
        <v/>
      </c>
      <c r="O589" s="40"/>
    </row>
    <row r="590" spans="1:15" ht="12.75" customHeight="1">
      <c r="A590" s="37"/>
      <c r="B590" s="66" t="s">
        <v>668</v>
      </c>
      <c r="C590" s="67" t="s">
        <v>1571</v>
      </c>
      <c r="D590" s="66" t="s">
        <v>146</v>
      </c>
      <c r="E590" s="68">
        <v>1</v>
      </c>
      <c r="F590" s="68" t="s">
        <v>87</v>
      </c>
      <c r="G590" s="77"/>
      <c r="H590" s="77" t="str">
        <f>IF(Таблица1[[#This Row],[Вес/шт]]*Таблица1[[#This Row],[Заказ, шт]]=0,"",Таблица1[[#This Row],[Вес/шт]]*Таблица1[[#This Row],[Заказ, шт]])</f>
        <v/>
      </c>
      <c r="I590" s="78">
        <v>85</v>
      </c>
      <c r="J590" s="68" t="str">
        <f>IF(Таблица1[[#This Row],[Примерная вместимость в бокс]]="","",IFERROR(IF(Таблица1[[#This Row],[Заказ, шт]]="","",L590/I590),0))</f>
        <v/>
      </c>
      <c r="K590" s="94">
        <v>19.662700000000001</v>
      </c>
      <c r="L590" s="69"/>
      <c r="M590" s="92">
        <f>Таблица1[[#This Row],[Заказ, шт]]*Таблица1[[#This Row],[Цена , €]]</f>
        <v>0</v>
      </c>
      <c r="N590" s="90" t="str">
        <f>IF(Таблица1[[#This Row],[Заказ, шт]]="","",Таблица1[[#This Row],[Цена , €]]*$O$13*$M$8)</f>
        <v/>
      </c>
      <c r="O590" s="40"/>
    </row>
    <row r="591" spans="1:15">
      <c r="A591" s="37"/>
      <c r="B591" s="66" t="s">
        <v>667</v>
      </c>
      <c r="C591" s="67" t="s">
        <v>1572</v>
      </c>
      <c r="D591" s="66" t="s">
        <v>146</v>
      </c>
      <c r="E591" s="68">
        <v>1</v>
      </c>
      <c r="F591" s="68" t="s">
        <v>946</v>
      </c>
      <c r="G591" s="77">
        <v>3.5</v>
      </c>
      <c r="H591" s="77" t="str">
        <f>IF(Таблица1[[#This Row],[Вес/шт]]*Таблица1[[#This Row],[Заказ, шт]]=0,"",Таблица1[[#This Row],[Вес/шт]]*Таблица1[[#This Row],[Заказ, шт]])</f>
        <v/>
      </c>
      <c r="I591" s="78"/>
      <c r="J591" s="68" t="str">
        <f>IF(Таблица1[[#This Row],[Примерная вместимость в бокс]]="","",IFERROR(IF(Таблица1[[#This Row],[Заказ, шт]]="","",L591/I591),0))</f>
        <v/>
      </c>
      <c r="K591" s="94">
        <v>33.542200000000001</v>
      </c>
      <c r="L591" s="69"/>
      <c r="M591" s="92">
        <f>Таблица1[[#This Row],[Заказ, шт]]*Таблица1[[#This Row],[Цена , €]]</f>
        <v>0</v>
      </c>
      <c r="N591" s="90" t="str">
        <f>IF(Таблица1[[#This Row],[Заказ, шт]]="","",Таблица1[[#This Row],[Цена , €]]*$O$13*$M$8)</f>
        <v/>
      </c>
      <c r="O591" s="40"/>
    </row>
    <row r="592" spans="1:15" ht="12.75" customHeight="1">
      <c r="A592" s="37"/>
      <c r="B592" s="66" t="s">
        <v>664</v>
      </c>
      <c r="C592" s="67" t="s">
        <v>1573</v>
      </c>
      <c r="D592" s="66" t="s">
        <v>86</v>
      </c>
      <c r="E592" s="68">
        <v>10</v>
      </c>
      <c r="F592" s="68" t="s">
        <v>91</v>
      </c>
      <c r="G592" s="77"/>
      <c r="H592" s="77" t="str">
        <f>IF(Таблица1[[#This Row],[Вес/шт]]*Таблица1[[#This Row],[Заказ, шт]]=0,"",Таблица1[[#This Row],[Вес/шт]]*Таблица1[[#This Row],[Заказ, шт]])</f>
        <v/>
      </c>
      <c r="I592" s="78">
        <v>200</v>
      </c>
      <c r="J592" s="68" t="str">
        <f>IF(Таблица1[[#This Row],[Примерная вместимость в бокс]]="","",IFERROR(IF(Таблица1[[#This Row],[Заказ, шт]]="","",L592/I592),0))</f>
        <v/>
      </c>
      <c r="K592" s="94">
        <v>3.7012</v>
      </c>
      <c r="L592" s="69"/>
      <c r="M592" s="92">
        <f>Таблица1[[#This Row],[Заказ, шт]]*Таблица1[[#This Row],[Цена , €]]</f>
        <v>0</v>
      </c>
      <c r="N592" s="90" t="str">
        <f>IF(Таблица1[[#This Row],[Заказ, шт]]="","",Таблица1[[#This Row],[Цена , €]]*$O$13*$M$8)</f>
        <v/>
      </c>
      <c r="O592" s="40"/>
    </row>
    <row r="593" spans="1:15">
      <c r="A593" s="37"/>
      <c r="B593" s="66" t="s">
        <v>661</v>
      </c>
      <c r="C593" s="67" t="s">
        <v>1574</v>
      </c>
      <c r="D593" s="66" t="s">
        <v>86</v>
      </c>
      <c r="E593" s="68">
        <v>10</v>
      </c>
      <c r="F593" s="68" t="s">
        <v>90</v>
      </c>
      <c r="G593" s="77"/>
      <c r="H593" s="77" t="str">
        <f>IF(Таблица1[[#This Row],[Вес/шт]]*Таблица1[[#This Row],[Заказ, шт]]=0,"",Таблица1[[#This Row],[Вес/шт]]*Таблица1[[#This Row],[Заказ, шт]])</f>
        <v/>
      </c>
      <c r="I593" s="78">
        <v>200</v>
      </c>
      <c r="J593" s="68" t="str">
        <f>IF(Таблица1[[#This Row],[Примерная вместимость в бокс]]="","",IFERROR(IF(Таблица1[[#This Row],[Заказ, шт]]="","",L593/I593),0))</f>
        <v/>
      </c>
      <c r="K593" s="94">
        <v>15.036099999999999</v>
      </c>
      <c r="L593" s="69"/>
      <c r="M593" s="92">
        <f>Таблица1[[#This Row],[Заказ, шт]]*Таблица1[[#This Row],[Цена , €]]</f>
        <v>0</v>
      </c>
      <c r="N593" s="90" t="str">
        <f>IF(Таблица1[[#This Row],[Заказ, шт]]="","",Таблица1[[#This Row],[Цена , €]]*$O$13*$M$8)</f>
        <v/>
      </c>
      <c r="O593" s="40"/>
    </row>
    <row r="594" spans="1:15" ht="12.75" customHeight="1">
      <c r="A594" s="37"/>
      <c r="B594" s="66" t="s">
        <v>662</v>
      </c>
      <c r="C594" s="67" t="s">
        <v>1575</v>
      </c>
      <c r="D594" s="66" t="s">
        <v>146</v>
      </c>
      <c r="E594" s="68">
        <v>1</v>
      </c>
      <c r="F594" s="68" t="s">
        <v>88</v>
      </c>
      <c r="G594" s="77"/>
      <c r="H594" s="77" t="str">
        <f>IF(Таблица1[[#This Row],[Вес/шт]]*Таблица1[[#This Row],[Заказ, шт]]=0,"",Таблица1[[#This Row],[Вес/шт]]*Таблица1[[#This Row],[Заказ, шт]])</f>
        <v/>
      </c>
      <c r="I594" s="78">
        <v>85</v>
      </c>
      <c r="J594" s="68" t="str">
        <f>IF(Таблица1[[#This Row],[Примерная вместимость в бокс]]="","",IFERROR(IF(Таблица1[[#This Row],[Заказ, шт]]="","",L594/I594),0))</f>
        <v/>
      </c>
      <c r="K594" s="94">
        <v>19.662700000000001</v>
      </c>
      <c r="L594" s="69"/>
      <c r="M594" s="92">
        <f>Таблица1[[#This Row],[Заказ, шт]]*Таблица1[[#This Row],[Цена , €]]</f>
        <v>0</v>
      </c>
      <c r="N594" s="90" t="str">
        <f>IF(Таблица1[[#This Row],[Заказ, шт]]="","",Таблица1[[#This Row],[Цена , €]]*$O$13*$M$8)</f>
        <v/>
      </c>
      <c r="O594" s="40"/>
    </row>
    <row r="595" spans="1:15" ht="12.75" customHeight="1">
      <c r="A595" s="37"/>
      <c r="B595" s="66" t="s">
        <v>663</v>
      </c>
      <c r="C595" s="67" t="s">
        <v>1576</v>
      </c>
      <c r="D595" s="66" t="s">
        <v>86</v>
      </c>
      <c r="E595" s="68">
        <v>10</v>
      </c>
      <c r="F595" s="68" t="s">
        <v>88</v>
      </c>
      <c r="G595" s="77"/>
      <c r="H595" s="77" t="str">
        <f>IF(Таблица1[[#This Row],[Вес/шт]]*Таблица1[[#This Row],[Заказ, шт]]=0,"",Таблица1[[#This Row],[Вес/шт]]*Таблица1[[#This Row],[Заказ, шт]])</f>
        <v/>
      </c>
      <c r="I595" s="78">
        <v>200</v>
      </c>
      <c r="J595" s="68" t="str">
        <f>IF(Таблица1[[#This Row],[Примерная вместимость в бокс]]="","",IFERROR(IF(Таблица1[[#This Row],[Заказ, шт]]="","",L595/I595),0))</f>
        <v/>
      </c>
      <c r="K595" s="94">
        <v>3.1806999999999999</v>
      </c>
      <c r="L595" s="69"/>
      <c r="M595" s="92">
        <f>Таблица1[[#This Row],[Заказ, шт]]*Таблица1[[#This Row],[Цена , €]]</f>
        <v>0</v>
      </c>
      <c r="N595" s="90" t="str">
        <f>IF(Таблица1[[#This Row],[Заказ, шт]]="","",Таблица1[[#This Row],[Цена , €]]*$O$13*$M$8)</f>
        <v/>
      </c>
      <c r="O595" s="40"/>
    </row>
    <row r="596" spans="1:15">
      <c r="A596" s="37"/>
      <c r="B596" s="66" t="s">
        <v>659</v>
      </c>
      <c r="C596" s="67" t="s">
        <v>1577</v>
      </c>
      <c r="D596" s="66" t="s">
        <v>86</v>
      </c>
      <c r="E596" s="68">
        <v>10</v>
      </c>
      <c r="F596" s="68" t="s">
        <v>93</v>
      </c>
      <c r="G596" s="77"/>
      <c r="H596" s="77" t="str">
        <f>IF(Таблица1[[#This Row],[Вес/шт]]*Таблица1[[#This Row],[Заказ, шт]]=0,"",Таблица1[[#This Row],[Вес/шт]]*Таблица1[[#This Row],[Заказ, шт]])</f>
        <v/>
      </c>
      <c r="I596" s="78">
        <v>200</v>
      </c>
      <c r="J596" s="68" t="str">
        <f>IF(Таблица1[[#This Row],[Примерная вместимость в бокс]]="","",IFERROR(IF(Таблица1[[#This Row],[Заказ, шт]]="","",L596/I596),0))</f>
        <v/>
      </c>
      <c r="K596" s="94">
        <v>3.1806999999999999</v>
      </c>
      <c r="L596" s="69"/>
      <c r="M596" s="92">
        <f>Таблица1[[#This Row],[Заказ, шт]]*Таблица1[[#This Row],[Цена , €]]</f>
        <v>0</v>
      </c>
      <c r="N596" s="90" t="str">
        <f>IF(Таблица1[[#This Row],[Заказ, шт]]="","",Таблица1[[#This Row],[Цена , €]]*$O$13*$M$8)</f>
        <v/>
      </c>
      <c r="O596" s="40"/>
    </row>
    <row r="597" spans="1:15">
      <c r="A597" s="37"/>
      <c r="B597" s="66" t="s">
        <v>660</v>
      </c>
      <c r="C597" s="67" t="s">
        <v>1578</v>
      </c>
      <c r="D597" s="66" t="s">
        <v>100</v>
      </c>
      <c r="E597" s="68">
        <v>1</v>
      </c>
      <c r="F597" s="68" t="s">
        <v>205</v>
      </c>
      <c r="G597" s="77">
        <v>6</v>
      </c>
      <c r="H597" s="77" t="str">
        <f>IF(Таблица1[[#This Row],[Вес/шт]]*Таблица1[[#This Row],[Заказ, шт]]=0,"",Таблица1[[#This Row],[Вес/шт]]*Таблица1[[#This Row],[Заказ, шт]])</f>
        <v/>
      </c>
      <c r="I597" s="78"/>
      <c r="J597" s="68" t="str">
        <f>IF(Таблица1[[#This Row],[Примерная вместимость в бокс]]="","",IFERROR(IF(Таблица1[[#This Row],[Заказ, шт]]="","",L597/I597),0))</f>
        <v/>
      </c>
      <c r="K597" s="94">
        <v>15.036099999999999</v>
      </c>
      <c r="L597" s="69"/>
      <c r="M597" s="92">
        <f>Таблица1[[#This Row],[Заказ, шт]]*Таблица1[[#This Row],[Цена , €]]</f>
        <v>0</v>
      </c>
      <c r="N597" s="90" t="str">
        <f>IF(Таблица1[[#This Row],[Заказ, шт]]="","",Таблица1[[#This Row],[Цена , €]]*$O$13*$M$8)</f>
        <v/>
      </c>
      <c r="O597" s="40"/>
    </row>
    <row r="598" spans="1:15" ht="12.75" customHeight="1">
      <c r="A598" s="37"/>
      <c r="B598" s="66" t="s">
        <v>725</v>
      </c>
      <c r="C598" s="67" t="s">
        <v>1579</v>
      </c>
      <c r="D598" s="66" t="s">
        <v>147</v>
      </c>
      <c r="E598" s="68">
        <v>1</v>
      </c>
      <c r="F598" s="68" t="s">
        <v>966</v>
      </c>
      <c r="G598" s="77">
        <v>9</v>
      </c>
      <c r="H598" s="77" t="str">
        <f>IF(Таблица1[[#This Row],[Вес/шт]]*Таблица1[[#This Row],[Заказ, шт]]=0,"",Таблица1[[#This Row],[Вес/шт]]*Таблица1[[#This Row],[Заказ, шт]])</f>
        <v/>
      </c>
      <c r="I598" s="78"/>
      <c r="J598" s="68" t="str">
        <f>IF(Таблица1[[#This Row],[Примерная вместимость в бокс]]="","",IFERROR(IF(Таблица1[[#This Row],[Заказ, шт]]="","",L598/I598),0))</f>
        <v/>
      </c>
      <c r="K598" s="94">
        <v>27.759</v>
      </c>
      <c r="L598" s="69"/>
      <c r="M598" s="92">
        <f>Таблица1[[#This Row],[Заказ, шт]]*Таблица1[[#This Row],[Цена , €]]</f>
        <v>0</v>
      </c>
      <c r="N598" s="90" t="str">
        <f>IF(Таблица1[[#This Row],[Заказ, шт]]="","",Таблица1[[#This Row],[Цена , €]]*$O$13*$M$8)</f>
        <v/>
      </c>
      <c r="O598" s="40"/>
    </row>
    <row r="599" spans="1:15">
      <c r="A599" s="37"/>
      <c r="B599" s="66" t="s">
        <v>729</v>
      </c>
      <c r="C599" s="67" t="s">
        <v>1580</v>
      </c>
      <c r="D599" s="66" t="s">
        <v>98</v>
      </c>
      <c r="E599" s="68">
        <v>1</v>
      </c>
      <c r="F599" s="68" t="s">
        <v>932</v>
      </c>
      <c r="G599" s="77">
        <v>11</v>
      </c>
      <c r="H599" s="77" t="str">
        <f>IF(Таблица1[[#This Row],[Вес/шт]]*Таблица1[[#This Row],[Заказ, шт]]=0,"",Таблица1[[#This Row],[Вес/шт]]*Таблица1[[#This Row],[Заказ, шт]])</f>
        <v/>
      </c>
      <c r="I599" s="78"/>
      <c r="J599" s="68" t="str">
        <f>IF(Таблица1[[#This Row],[Примерная вместимость в бокс]]="","",IFERROR(IF(Таблица1[[#This Row],[Заказ, шт]]="","",L599/I599),0))</f>
        <v/>
      </c>
      <c r="K599" s="94">
        <v>9.2530000000000001</v>
      </c>
      <c r="L599" s="69"/>
      <c r="M599" s="92">
        <f>Таблица1[[#This Row],[Заказ, шт]]*Таблица1[[#This Row],[Цена , €]]</f>
        <v>0</v>
      </c>
      <c r="N599" s="90" t="str">
        <f>IF(Таблица1[[#This Row],[Заказ, шт]]="","",Таблица1[[#This Row],[Цена , €]]*$O$13*$M$8)</f>
        <v/>
      </c>
      <c r="O599" s="40"/>
    </row>
    <row r="600" spans="1:15">
      <c r="A600" s="37"/>
      <c r="B600" s="66" t="s">
        <v>730</v>
      </c>
      <c r="C600" s="67" t="s">
        <v>1581</v>
      </c>
      <c r="D600" s="66" t="s">
        <v>86</v>
      </c>
      <c r="E600" s="68">
        <v>10</v>
      </c>
      <c r="F600" s="68" t="s">
        <v>867</v>
      </c>
      <c r="G600" s="77"/>
      <c r="H600" s="77" t="str">
        <f>IF(Таблица1[[#This Row],[Вес/шт]]*Таблица1[[#This Row],[Заказ, шт]]=0,"",Таблица1[[#This Row],[Вес/шт]]*Таблица1[[#This Row],[Заказ, шт]])</f>
        <v/>
      </c>
      <c r="I600" s="78">
        <v>200</v>
      </c>
      <c r="J600" s="68" t="str">
        <f>IF(Таблица1[[#This Row],[Примерная вместимость в бокс]]="","",IFERROR(IF(Таблица1[[#This Row],[Заказ, шт]]="","",L600/I600),0))</f>
        <v/>
      </c>
      <c r="K600" s="94">
        <v>2.3132999999999999</v>
      </c>
      <c r="L600" s="69"/>
      <c r="M600" s="92">
        <f>Таблица1[[#This Row],[Заказ, шт]]*Таблица1[[#This Row],[Цена , €]]</f>
        <v>0</v>
      </c>
      <c r="N600" s="90" t="str">
        <f>IF(Таблица1[[#This Row],[Заказ, шт]]="","",Таблица1[[#This Row],[Цена , €]]*$O$13*$M$8)</f>
        <v/>
      </c>
      <c r="O600" s="40"/>
    </row>
    <row r="601" spans="1:15">
      <c r="A601" s="37"/>
      <c r="B601" s="66" t="s">
        <v>219</v>
      </c>
      <c r="C601" s="67" t="s">
        <v>1582</v>
      </c>
      <c r="D601" s="66" t="s">
        <v>94</v>
      </c>
      <c r="E601" s="68">
        <v>1</v>
      </c>
      <c r="F601" s="68" t="s">
        <v>88</v>
      </c>
      <c r="G601" s="77"/>
      <c r="H601" s="77" t="str">
        <f>IF(Таблица1[[#This Row],[Вес/шт]]*Таблица1[[#This Row],[Заказ, шт]]=0,"",Таблица1[[#This Row],[Вес/шт]]*Таблица1[[#This Row],[Заказ, шт]])</f>
        <v/>
      </c>
      <c r="I601" s="78">
        <v>85</v>
      </c>
      <c r="J601" s="68" t="str">
        <f>IF(Таблица1[[#This Row],[Примерная вместимость в бокс]]="","",IFERROR(IF(Таблица1[[#This Row],[Заказ, шт]]="","",L601/I601),0))</f>
        <v/>
      </c>
      <c r="K601" s="94">
        <v>4.3372999999999999</v>
      </c>
      <c r="L601" s="69"/>
      <c r="M601" s="92">
        <f>Таблица1[[#This Row],[Заказ, шт]]*Таблица1[[#This Row],[Цена , €]]</f>
        <v>0</v>
      </c>
      <c r="N601" s="90" t="str">
        <f>IF(Таблица1[[#This Row],[Заказ, шт]]="","",Таблица1[[#This Row],[Цена , €]]*$O$13*$M$8)</f>
        <v/>
      </c>
      <c r="O601" s="40"/>
    </row>
    <row r="602" spans="1:15">
      <c r="A602" s="37"/>
      <c r="B602" s="66" t="s">
        <v>746</v>
      </c>
      <c r="C602" s="67" t="s">
        <v>1583</v>
      </c>
      <c r="D602" s="66" t="s">
        <v>98</v>
      </c>
      <c r="E602" s="68">
        <v>1</v>
      </c>
      <c r="F602" s="68" t="s">
        <v>87</v>
      </c>
      <c r="G602" s="77">
        <v>11</v>
      </c>
      <c r="H602" s="77" t="str">
        <f>IF(Таблица1[[#This Row],[Вес/шт]]*Таблица1[[#This Row],[Заказ, шт]]=0,"",Таблица1[[#This Row],[Вес/шт]]*Таблица1[[#This Row],[Заказ, шт]])</f>
        <v/>
      </c>
      <c r="I602" s="78"/>
      <c r="J602" s="68" t="str">
        <f>IF(Таблица1[[#This Row],[Примерная вместимость в бокс]]="","",IFERROR(IF(Таблица1[[#This Row],[Заказ, шт]]="","",L602/I602),0))</f>
        <v/>
      </c>
      <c r="K602" s="94">
        <v>9.2530000000000001</v>
      </c>
      <c r="L602" s="69"/>
      <c r="M602" s="92">
        <f>Таблица1[[#This Row],[Заказ, шт]]*Таблица1[[#This Row],[Цена , €]]</f>
        <v>0</v>
      </c>
      <c r="N602" s="90" t="str">
        <f>IF(Таблица1[[#This Row],[Заказ, шт]]="","",Таблица1[[#This Row],[Цена , €]]*$O$13*$M$8)</f>
        <v/>
      </c>
      <c r="O602" s="40"/>
    </row>
    <row r="603" spans="1:15">
      <c r="A603" s="37"/>
      <c r="B603" s="66" t="s">
        <v>747</v>
      </c>
      <c r="C603" s="67" t="s">
        <v>1584</v>
      </c>
      <c r="D603" s="66" t="s">
        <v>86</v>
      </c>
      <c r="E603" s="68">
        <v>10</v>
      </c>
      <c r="F603" s="68" t="s">
        <v>102</v>
      </c>
      <c r="G603" s="77"/>
      <c r="H603" s="77" t="str">
        <f>IF(Таблица1[[#This Row],[Вес/шт]]*Таблица1[[#This Row],[Заказ, шт]]=0,"",Таблица1[[#This Row],[Вес/шт]]*Таблица1[[#This Row],[Заказ, шт]])</f>
        <v/>
      </c>
      <c r="I603" s="78">
        <v>200</v>
      </c>
      <c r="J603" s="68" t="str">
        <f>IF(Таблица1[[#This Row],[Примерная вместимость в бокс]]="","",IFERROR(IF(Таблица1[[#This Row],[Заказ, шт]]="","",L603/I603),0))</f>
        <v/>
      </c>
      <c r="K603" s="94">
        <v>2.3132999999999999</v>
      </c>
      <c r="L603" s="69"/>
      <c r="M603" s="92">
        <f>Таблица1[[#This Row],[Заказ, шт]]*Таблица1[[#This Row],[Цена , €]]</f>
        <v>0</v>
      </c>
      <c r="N603" s="90" t="str">
        <f>IF(Таблица1[[#This Row],[Заказ, шт]]="","",Таблица1[[#This Row],[Цена , €]]*$O$13*$M$8)</f>
        <v/>
      </c>
      <c r="O603" s="40"/>
    </row>
    <row r="604" spans="1:15">
      <c r="A604" s="37"/>
      <c r="B604" s="66" t="s">
        <v>745</v>
      </c>
      <c r="C604" s="67" t="s">
        <v>1585</v>
      </c>
      <c r="D604" s="66" t="s">
        <v>94</v>
      </c>
      <c r="E604" s="68">
        <v>1</v>
      </c>
      <c r="F604" s="68" t="s">
        <v>107</v>
      </c>
      <c r="G604" s="77"/>
      <c r="H604" s="77" t="str">
        <f>IF(Таблица1[[#This Row],[Вес/шт]]*Таблица1[[#This Row],[Заказ, шт]]=0,"",Таблица1[[#This Row],[Вес/шт]]*Таблица1[[#This Row],[Заказ, шт]])</f>
        <v/>
      </c>
      <c r="I604" s="78">
        <v>85</v>
      </c>
      <c r="J604" s="68" t="str">
        <f>IF(Таблица1[[#This Row],[Примерная вместимость в бокс]]="","",IFERROR(IF(Таблица1[[#This Row],[Заказ, шт]]="","",L604/I604),0))</f>
        <v/>
      </c>
      <c r="K604" s="94">
        <v>4.3372999999999999</v>
      </c>
      <c r="L604" s="69"/>
      <c r="M604" s="92">
        <f>Таблица1[[#This Row],[Заказ, шт]]*Таблица1[[#This Row],[Цена , €]]</f>
        <v>0</v>
      </c>
      <c r="N604" s="90" t="str">
        <f>IF(Таблица1[[#This Row],[Заказ, шт]]="","",Таблица1[[#This Row],[Цена , €]]*$O$13*$M$8)</f>
        <v/>
      </c>
      <c r="O604" s="40"/>
    </row>
    <row r="605" spans="1:15">
      <c r="A605" s="37"/>
      <c r="B605" s="66" t="s">
        <v>731</v>
      </c>
      <c r="C605" s="67" t="s">
        <v>1586</v>
      </c>
      <c r="D605" s="66" t="s">
        <v>86</v>
      </c>
      <c r="E605" s="68">
        <v>10</v>
      </c>
      <c r="F605" s="68" t="s">
        <v>102</v>
      </c>
      <c r="G605" s="77"/>
      <c r="H605" s="77" t="str">
        <f>IF(Таблица1[[#This Row],[Вес/шт]]*Таблица1[[#This Row],[Заказ, шт]]=0,"",Таблица1[[#This Row],[Вес/шт]]*Таблица1[[#This Row],[Заказ, шт]])</f>
        <v/>
      </c>
      <c r="I605" s="78">
        <v>200</v>
      </c>
      <c r="J605" s="68" t="str">
        <f>IF(Таблица1[[#This Row],[Примерная вместимость в бокс]]="","",IFERROR(IF(Таблица1[[#This Row],[Заказ, шт]]="","",L605/I605),0))</f>
        <v/>
      </c>
      <c r="K605" s="94">
        <v>2.3132999999999999</v>
      </c>
      <c r="L605" s="69"/>
      <c r="M605" s="92">
        <f>Таблица1[[#This Row],[Заказ, шт]]*Таблица1[[#This Row],[Цена , €]]</f>
        <v>0</v>
      </c>
      <c r="N605" s="90" t="str">
        <f>IF(Таблица1[[#This Row],[Заказ, шт]]="","",Таблица1[[#This Row],[Цена , €]]*$O$13*$M$8)</f>
        <v/>
      </c>
      <c r="O605" s="40"/>
    </row>
    <row r="606" spans="1:15">
      <c r="A606" s="37"/>
      <c r="B606" s="66" t="s">
        <v>744</v>
      </c>
      <c r="C606" s="67" t="s">
        <v>1587</v>
      </c>
      <c r="D606" s="66" t="s">
        <v>86</v>
      </c>
      <c r="E606" s="68">
        <v>10</v>
      </c>
      <c r="F606" s="68" t="s">
        <v>88</v>
      </c>
      <c r="G606" s="77"/>
      <c r="H606" s="77" t="str">
        <f>IF(Таблица1[[#This Row],[Вес/шт]]*Таблица1[[#This Row],[Заказ, шт]]=0,"",Таблица1[[#This Row],[Вес/шт]]*Таблица1[[#This Row],[Заказ, шт]])</f>
        <v/>
      </c>
      <c r="I606" s="78">
        <v>200</v>
      </c>
      <c r="J606" s="68" t="str">
        <f>IF(Таблица1[[#This Row],[Примерная вместимость в бокс]]="","",IFERROR(IF(Таблица1[[#This Row],[Заказ, шт]]="","",L606/I606),0))</f>
        <v/>
      </c>
      <c r="K606" s="94">
        <v>2.3132999999999999</v>
      </c>
      <c r="L606" s="69"/>
      <c r="M606" s="92">
        <f>Таблица1[[#This Row],[Заказ, шт]]*Таблица1[[#This Row],[Цена , €]]</f>
        <v>0</v>
      </c>
      <c r="N606" s="90" t="str">
        <f>IF(Таблица1[[#This Row],[Заказ, шт]]="","",Таблица1[[#This Row],[Цена , €]]*$O$13*$M$8)</f>
        <v/>
      </c>
      <c r="O606" s="40"/>
    </row>
    <row r="607" spans="1:15">
      <c r="A607" s="37"/>
      <c r="B607" s="66" t="s">
        <v>279</v>
      </c>
      <c r="C607" s="67" t="s">
        <v>1588</v>
      </c>
      <c r="D607" s="66" t="s">
        <v>94</v>
      </c>
      <c r="E607" s="68">
        <v>1</v>
      </c>
      <c r="F607" s="68" t="s">
        <v>87</v>
      </c>
      <c r="G607" s="77"/>
      <c r="H607" s="77" t="str">
        <f>IF(Таблица1[[#This Row],[Вес/шт]]*Таблица1[[#This Row],[Заказ, шт]]=0,"",Таблица1[[#This Row],[Вес/шт]]*Таблица1[[#This Row],[Заказ, шт]])</f>
        <v/>
      </c>
      <c r="I607" s="78">
        <v>85</v>
      </c>
      <c r="J607" s="68" t="str">
        <f>IF(Таблица1[[#This Row],[Примерная вместимость в бокс]]="","",IFERROR(IF(Таблица1[[#This Row],[Заказ, шт]]="","",L607/I607),0))</f>
        <v/>
      </c>
      <c r="K607" s="94">
        <v>4.3372999999999999</v>
      </c>
      <c r="L607" s="69"/>
      <c r="M607" s="92">
        <f>Таблица1[[#This Row],[Заказ, шт]]*Таблица1[[#This Row],[Цена , €]]</f>
        <v>0</v>
      </c>
      <c r="N607" s="90" t="str">
        <f>IF(Таблица1[[#This Row],[Заказ, шт]]="","",Таблица1[[#This Row],[Цена , €]]*$O$13*$M$8)</f>
        <v/>
      </c>
      <c r="O607" s="40"/>
    </row>
    <row r="608" spans="1:15" ht="12.75" customHeight="1">
      <c r="A608" s="37"/>
      <c r="B608" s="66" t="s">
        <v>732</v>
      </c>
      <c r="C608" s="67" t="s">
        <v>1589</v>
      </c>
      <c r="D608" s="66" t="s">
        <v>94</v>
      </c>
      <c r="E608" s="68">
        <v>1</v>
      </c>
      <c r="F608" s="68" t="s">
        <v>88</v>
      </c>
      <c r="G608" s="77"/>
      <c r="H608" s="77" t="str">
        <f>IF(Таблица1[[#This Row],[Вес/шт]]*Таблица1[[#This Row],[Заказ, шт]]=0,"",Таблица1[[#This Row],[Вес/шт]]*Таблица1[[#This Row],[Заказ, шт]])</f>
        <v/>
      </c>
      <c r="I608" s="78">
        <v>85</v>
      </c>
      <c r="J608" s="68" t="str">
        <f>IF(Таблица1[[#This Row],[Примерная вместимость в бокс]]="","",IFERROR(IF(Таблица1[[#This Row],[Заказ, шт]]="","",L608/I608),0))</f>
        <v/>
      </c>
      <c r="K608" s="94">
        <v>4.3372999999999999</v>
      </c>
      <c r="L608" s="69"/>
      <c r="M608" s="92">
        <f>Таблица1[[#This Row],[Заказ, шт]]*Таблица1[[#This Row],[Цена , €]]</f>
        <v>0</v>
      </c>
      <c r="N608" s="90" t="str">
        <f>IF(Таблица1[[#This Row],[Заказ, шт]]="","",Таблица1[[#This Row],[Цена , €]]*$O$13*$M$8)</f>
        <v/>
      </c>
      <c r="O608" s="40"/>
    </row>
    <row r="609" spans="1:15">
      <c r="A609" s="37"/>
      <c r="B609" s="66" t="s">
        <v>734</v>
      </c>
      <c r="C609" s="67" t="s">
        <v>1722</v>
      </c>
      <c r="D609" s="66" t="s">
        <v>98</v>
      </c>
      <c r="E609" s="68">
        <v>1</v>
      </c>
      <c r="F609" s="68" t="s">
        <v>88</v>
      </c>
      <c r="G609" s="77">
        <v>11</v>
      </c>
      <c r="H609" s="77" t="str">
        <f>IF(Таблица1[[#This Row],[Вес/шт]]*Таблица1[[#This Row],[Заказ, шт]]=0,"",Таблица1[[#This Row],[Вес/шт]]*Таблица1[[#This Row],[Заказ, шт]])</f>
        <v/>
      </c>
      <c r="I609" s="78"/>
      <c r="J609" s="68" t="str">
        <f>IF(Таблица1[[#This Row],[Примерная вместимость в бокс]]="","",IFERROR(IF(Таблица1[[#This Row],[Заказ, шт]]="","",L609/I609),0))</f>
        <v/>
      </c>
      <c r="K609" s="94">
        <v>9.2530000000000001</v>
      </c>
      <c r="L609" s="69"/>
      <c r="M609" s="92">
        <f>Таблица1[[#This Row],[Заказ, шт]]*Таблица1[[#This Row],[Цена , €]]</f>
        <v>0</v>
      </c>
      <c r="N609" s="90" t="str">
        <f>IF(Таблица1[[#This Row],[Заказ, шт]]="","",Таблица1[[#This Row],[Цена , €]]*$O$13*$M$8)</f>
        <v/>
      </c>
      <c r="O609" s="40"/>
    </row>
    <row r="610" spans="1:15">
      <c r="A610" s="37"/>
      <c r="B610" s="66" t="s">
        <v>733</v>
      </c>
      <c r="C610" s="67" t="s">
        <v>1590</v>
      </c>
      <c r="D610" s="66" t="s">
        <v>86</v>
      </c>
      <c r="E610" s="68">
        <v>10</v>
      </c>
      <c r="F610" s="68" t="s">
        <v>85</v>
      </c>
      <c r="G610" s="77"/>
      <c r="H610" s="77" t="str">
        <f>IF(Таблица1[[#This Row],[Вес/шт]]*Таблица1[[#This Row],[Заказ, шт]]=0,"",Таблица1[[#This Row],[Вес/шт]]*Таблица1[[#This Row],[Заказ, шт]])</f>
        <v/>
      </c>
      <c r="I610" s="78">
        <v>200</v>
      </c>
      <c r="J610" s="68" t="str">
        <f>IF(Таблица1[[#This Row],[Примерная вместимость в бокс]]="","",IFERROR(IF(Таблица1[[#This Row],[Заказ, шт]]="","",L610/I610),0))</f>
        <v/>
      </c>
      <c r="K610" s="94">
        <v>2.3132999999999999</v>
      </c>
      <c r="L610" s="69"/>
      <c r="M610" s="92">
        <f>Таблица1[[#This Row],[Заказ, шт]]*Таблица1[[#This Row],[Цена , €]]</f>
        <v>0</v>
      </c>
      <c r="N610" s="90" t="str">
        <f>IF(Таблица1[[#This Row],[Заказ, шт]]="","",Таблица1[[#This Row],[Цена , €]]*$O$13*$M$8)</f>
        <v/>
      </c>
      <c r="O610" s="40"/>
    </row>
    <row r="611" spans="1:15">
      <c r="A611" s="37"/>
      <c r="B611" s="66" t="s">
        <v>735</v>
      </c>
      <c r="C611" s="67" t="s">
        <v>1591</v>
      </c>
      <c r="D611" s="66" t="s">
        <v>94</v>
      </c>
      <c r="E611" s="68">
        <v>1</v>
      </c>
      <c r="F611" s="68" t="s">
        <v>88</v>
      </c>
      <c r="G611" s="77"/>
      <c r="H611" s="77" t="str">
        <f>IF(Таблица1[[#This Row],[Вес/шт]]*Таблица1[[#This Row],[Заказ, шт]]=0,"",Таблица1[[#This Row],[Вес/шт]]*Таблица1[[#This Row],[Заказ, шт]])</f>
        <v/>
      </c>
      <c r="I611" s="78">
        <v>85</v>
      </c>
      <c r="J611" s="68" t="str">
        <f>IF(Таблица1[[#This Row],[Примерная вместимость в бокс]]="","",IFERROR(IF(Таблица1[[#This Row],[Заказ, шт]]="","",L611/I611),0))</f>
        <v/>
      </c>
      <c r="K611" s="94">
        <v>4.3372999999999999</v>
      </c>
      <c r="L611" s="69"/>
      <c r="M611" s="92">
        <f>Таблица1[[#This Row],[Заказ, шт]]*Таблица1[[#This Row],[Цена , €]]</f>
        <v>0</v>
      </c>
      <c r="N611" s="90" t="str">
        <f>IF(Таблица1[[#This Row],[Заказ, шт]]="","",Таблица1[[#This Row],[Цена , €]]*$O$13*$M$8)</f>
        <v/>
      </c>
      <c r="O611" s="40"/>
    </row>
    <row r="612" spans="1:15">
      <c r="A612" s="37"/>
      <c r="B612" s="66" t="s">
        <v>220</v>
      </c>
      <c r="C612" s="67" t="s">
        <v>1592</v>
      </c>
      <c r="D612" s="66" t="s">
        <v>86</v>
      </c>
      <c r="E612" s="68">
        <v>10</v>
      </c>
      <c r="F612" s="68" t="s">
        <v>88</v>
      </c>
      <c r="G612" s="77"/>
      <c r="H612" s="77" t="str">
        <f>IF(Таблица1[[#This Row],[Вес/шт]]*Таблица1[[#This Row],[Заказ, шт]]=0,"",Таблица1[[#This Row],[Вес/шт]]*Таблица1[[#This Row],[Заказ, шт]])</f>
        <v/>
      </c>
      <c r="I612" s="78">
        <v>200</v>
      </c>
      <c r="J612" s="68" t="str">
        <f>IF(Таблица1[[#This Row],[Примерная вместимость в бокс]]="","",IFERROR(IF(Таблица1[[#This Row],[Заказ, шт]]="","",L612/I612),0))</f>
        <v/>
      </c>
      <c r="K612" s="94">
        <v>2.3132999999999999</v>
      </c>
      <c r="L612" s="69"/>
      <c r="M612" s="92">
        <f>Таблица1[[#This Row],[Заказ, шт]]*Таблица1[[#This Row],[Цена , €]]</f>
        <v>0</v>
      </c>
      <c r="N612" s="90" t="str">
        <f>IF(Таблица1[[#This Row],[Заказ, шт]]="","",Таблица1[[#This Row],[Цена , €]]*$O$13*$M$8)</f>
        <v/>
      </c>
      <c r="O612" s="40"/>
    </row>
    <row r="613" spans="1:15">
      <c r="A613" s="37"/>
      <c r="B613" s="66" t="s">
        <v>736</v>
      </c>
      <c r="C613" s="67" t="s">
        <v>1593</v>
      </c>
      <c r="D613" s="66" t="s">
        <v>94</v>
      </c>
      <c r="E613" s="68">
        <v>1</v>
      </c>
      <c r="F613" s="68" t="s">
        <v>130</v>
      </c>
      <c r="G613" s="77"/>
      <c r="H613" s="77" t="str">
        <f>IF(Таблица1[[#This Row],[Вес/шт]]*Таблица1[[#This Row],[Заказ, шт]]=0,"",Таблица1[[#This Row],[Вес/шт]]*Таблица1[[#This Row],[Заказ, шт]])</f>
        <v/>
      </c>
      <c r="I613" s="78">
        <v>85</v>
      </c>
      <c r="J613" s="68" t="str">
        <f>IF(Таблица1[[#This Row],[Примерная вместимость в бокс]]="","",IFERROR(IF(Таблица1[[#This Row],[Заказ, шт]]="","",L613/I613),0))</f>
        <v/>
      </c>
      <c r="K613" s="94">
        <v>4.3372999999999999</v>
      </c>
      <c r="L613" s="69"/>
      <c r="M613" s="92">
        <f>Таблица1[[#This Row],[Заказ, шт]]*Таблица1[[#This Row],[Цена , €]]</f>
        <v>0</v>
      </c>
      <c r="N613" s="90" t="str">
        <f>IF(Таблица1[[#This Row],[Заказ, шт]]="","",Таблица1[[#This Row],[Цена , €]]*$O$13*$M$8)</f>
        <v/>
      </c>
      <c r="O613" s="40"/>
    </row>
    <row r="614" spans="1:15">
      <c r="A614" s="37"/>
      <c r="B614" s="66" t="s">
        <v>737</v>
      </c>
      <c r="C614" s="67" t="s">
        <v>1594</v>
      </c>
      <c r="D614" s="66" t="s">
        <v>81</v>
      </c>
      <c r="E614" s="68">
        <v>50</v>
      </c>
      <c r="F614" s="68" t="s">
        <v>867</v>
      </c>
      <c r="G614" s="77"/>
      <c r="H614" s="77" t="str">
        <f>IF(Таблица1[[#This Row],[Вес/шт]]*Таблица1[[#This Row],[Заказ, шт]]=0,"",Таблица1[[#This Row],[Вес/шт]]*Таблица1[[#This Row],[Заказ, шт]])</f>
        <v/>
      </c>
      <c r="I614" s="78">
        <v>1000</v>
      </c>
      <c r="J614" s="68" t="str">
        <f>IF(Таблица1[[#This Row],[Примерная вместимость в бокс]]="","",IFERROR(IF(Таблица1[[#This Row],[Заказ, шт]]="","",L614/I614),0))</f>
        <v/>
      </c>
      <c r="K614" s="94">
        <v>0.86750000000000005</v>
      </c>
      <c r="L614" s="69"/>
      <c r="M614" s="92">
        <f>Таблица1[[#This Row],[Заказ, шт]]*Таблица1[[#This Row],[Цена , €]]</f>
        <v>0</v>
      </c>
      <c r="N614" s="90" t="str">
        <f>IF(Таблица1[[#This Row],[Заказ, шт]]="","",Таблица1[[#This Row],[Цена , €]]*$O$13*$M$8)</f>
        <v/>
      </c>
      <c r="O614" s="40"/>
    </row>
    <row r="615" spans="1:15">
      <c r="A615" s="37"/>
      <c r="B615" s="66" t="s">
        <v>221</v>
      </c>
      <c r="C615" s="67" t="s">
        <v>1595</v>
      </c>
      <c r="D615" s="66" t="s">
        <v>86</v>
      </c>
      <c r="E615" s="68">
        <v>10</v>
      </c>
      <c r="F615" s="68" t="s">
        <v>88</v>
      </c>
      <c r="G615" s="77"/>
      <c r="H615" s="77" t="str">
        <f>IF(Таблица1[[#This Row],[Вес/шт]]*Таблица1[[#This Row],[Заказ, шт]]=0,"",Таблица1[[#This Row],[Вес/шт]]*Таблица1[[#This Row],[Заказ, шт]])</f>
        <v/>
      </c>
      <c r="I615" s="78">
        <v>200</v>
      </c>
      <c r="J615" s="68" t="str">
        <f>IF(Таблица1[[#This Row],[Примерная вместимость в бокс]]="","",IFERROR(IF(Таблица1[[#This Row],[Заказ, шт]]="","",L615/I615),0))</f>
        <v/>
      </c>
      <c r="K615" s="94">
        <v>2.3132999999999999</v>
      </c>
      <c r="L615" s="69"/>
      <c r="M615" s="92">
        <f>Таблица1[[#This Row],[Заказ, шт]]*Таблица1[[#This Row],[Цена , €]]</f>
        <v>0</v>
      </c>
      <c r="N615" s="90" t="str">
        <f>IF(Таблица1[[#This Row],[Заказ, шт]]="","",Таблица1[[#This Row],[Цена , €]]*$O$13*$M$8)</f>
        <v/>
      </c>
      <c r="O615" s="40"/>
    </row>
    <row r="616" spans="1:15">
      <c r="A616" s="37"/>
      <c r="B616" s="66" t="s">
        <v>739</v>
      </c>
      <c r="C616" s="67" t="s">
        <v>1596</v>
      </c>
      <c r="D616" s="66" t="s">
        <v>94</v>
      </c>
      <c r="E616" s="68">
        <v>1</v>
      </c>
      <c r="F616" s="68" t="s">
        <v>88</v>
      </c>
      <c r="G616" s="77"/>
      <c r="H616" s="77" t="str">
        <f>IF(Таблица1[[#This Row],[Вес/шт]]*Таблица1[[#This Row],[Заказ, шт]]=0,"",Таблица1[[#This Row],[Вес/шт]]*Таблица1[[#This Row],[Заказ, шт]])</f>
        <v/>
      </c>
      <c r="I616" s="78">
        <v>85</v>
      </c>
      <c r="J616" s="68" t="str">
        <f>IF(Таблица1[[#This Row],[Примерная вместимость в бокс]]="","",IFERROR(IF(Таблица1[[#This Row],[Заказ, шт]]="","",L616/I616),0))</f>
        <v/>
      </c>
      <c r="K616" s="94">
        <v>4.3372999999999999</v>
      </c>
      <c r="L616" s="69"/>
      <c r="M616" s="92">
        <f>Таблица1[[#This Row],[Заказ, шт]]*Таблица1[[#This Row],[Цена , €]]</f>
        <v>0</v>
      </c>
      <c r="N616" s="90" t="str">
        <f>IF(Таблица1[[#This Row],[Заказ, шт]]="","",Таблица1[[#This Row],[Цена , €]]*$O$13*$M$8)</f>
        <v/>
      </c>
      <c r="O616" s="40"/>
    </row>
    <row r="617" spans="1:15">
      <c r="A617" s="37"/>
      <c r="B617" s="66" t="s">
        <v>738</v>
      </c>
      <c r="C617" s="67" t="s">
        <v>1597</v>
      </c>
      <c r="D617" s="66" t="s">
        <v>81</v>
      </c>
      <c r="E617" s="68">
        <v>50</v>
      </c>
      <c r="F617" s="68" t="s">
        <v>880</v>
      </c>
      <c r="G617" s="77"/>
      <c r="H617" s="77" t="str">
        <f>IF(Таблица1[[#This Row],[Вес/шт]]*Таблица1[[#This Row],[Заказ, шт]]=0,"",Таблица1[[#This Row],[Вес/шт]]*Таблица1[[#This Row],[Заказ, шт]])</f>
        <v/>
      </c>
      <c r="I617" s="78">
        <v>1000</v>
      </c>
      <c r="J617" s="68" t="str">
        <f>IF(Таблица1[[#This Row],[Примерная вместимость в бокс]]="","",IFERROR(IF(Таблица1[[#This Row],[Заказ, шт]]="","",L617/I617),0))</f>
        <v/>
      </c>
      <c r="K617" s="94">
        <v>0.86750000000000005</v>
      </c>
      <c r="L617" s="69"/>
      <c r="M617" s="92">
        <f>Таблица1[[#This Row],[Заказ, шт]]*Таблица1[[#This Row],[Цена , €]]</f>
        <v>0</v>
      </c>
      <c r="N617" s="90" t="str">
        <f>IF(Таблица1[[#This Row],[Заказ, шт]]="","",Таблица1[[#This Row],[Цена , €]]*$O$13*$M$8)</f>
        <v/>
      </c>
      <c r="O617" s="40"/>
    </row>
    <row r="618" spans="1:15">
      <c r="A618" s="37"/>
      <c r="B618" s="66" t="s">
        <v>740</v>
      </c>
      <c r="C618" s="67" t="s">
        <v>1598</v>
      </c>
      <c r="D618" s="66" t="s">
        <v>86</v>
      </c>
      <c r="E618" s="68">
        <v>10</v>
      </c>
      <c r="F618" s="68" t="s">
        <v>102</v>
      </c>
      <c r="G618" s="77"/>
      <c r="H618" s="77" t="str">
        <f>IF(Таблица1[[#This Row],[Вес/шт]]*Таблица1[[#This Row],[Заказ, шт]]=0,"",Таблица1[[#This Row],[Вес/шт]]*Таблица1[[#This Row],[Заказ, шт]])</f>
        <v/>
      </c>
      <c r="I618" s="78">
        <v>200</v>
      </c>
      <c r="J618" s="68" t="str">
        <f>IF(Таблица1[[#This Row],[Примерная вместимость в бокс]]="","",IFERROR(IF(Таблица1[[#This Row],[Заказ, шт]]="","",L618/I618),0))</f>
        <v/>
      </c>
      <c r="K618" s="94">
        <v>2.3132999999999999</v>
      </c>
      <c r="L618" s="69"/>
      <c r="M618" s="92">
        <f>Таблица1[[#This Row],[Заказ, шт]]*Таблица1[[#This Row],[Цена , €]]</f>
        <v>0</v>
      </c>
      <c r="N618" s="90" t="str">
        <f>IF(Таблица1[[#This Row],[Заказ, шт]]="","",Таблица1[[#This Row],[Цена , €]]*$O$13*$M$8)</f>
        <v/>
      </c>
      <c r="O618" s="40"/>
    </row>
    <row r="619" spans="1:15">
      <c r="A619" s="37"/>
      <c r="B619" s="66" t="s">
        <v>741</v>
      </c>
      <c r="C619" s="67" t="s">
        <v>1599</v>
      </c>
      <c r="D619" s="66" t="s">
        <v>94</v>
      </c>
      <c r="E619" s="68">
        <v>1</v>
      </c>
      <c r="F619" s="68" t="s">
        <v>85</v>
      </c>
      <c r="G619" s="77"/>
      <c r="H619" s="77" t="str">
        <f>IF(Таблица1[[#This Row],[Вес/шт]]*Таблица1[[#This Row],[Заказ, шт]]=0,"",Таблица1[[#This Row],[Вес/шт]]*Таблица1[[#This Row],[Заказ, шт]])</f>
        <v/>
      </c>
      <c r="I619" s="78">
        <v>85</v>
      </c>
      <c r="J619" s="68" t="str">
        <f>IF(Таблица1[[#This Row],[Примерная вместимость в бокс]]="","",IFERROR(IF(Таблица1[[#This Row],[Заказ, шт]]="","",L619/I619),0))</f>
        <v/>
      </c>
      <c r="K619" s="94">
        <v>4.3372999999999999</v>
      </c>
      <c r="L619" s="69"/>
      <c r="M619" s="92">
        <f>Таблица1[[#This Row],[Заказ, шт]]*Таблица1[[#This Row],[Цена , €]]</f>
        <v>0</v>
      </c>
      <c r="N619" s="90" t="str">
        <f>IF(Таблица1[[#This Row],[Заказ, шт]]="","",Таблица1[[#This Row],[Цена , €]]*$O$13*$M$8)</f>
        <v/>
      </c>
      <c r="O619" s="40"/>
    </row>
    <row r="620" spans="1:15">
      <c r="B620" s="66" t="s">
        <v>989</v>
      </c>
      <c r="C620" s="67" t="s">
        <v>1600</v>
      </c>
      <c r="D620" s="66" t="s">
        <v>86</v>
      </c>
      <c r="E620" s="68">
        <v>10</v>
      </c>
      <c r="F620" s="68" t="s">
        <v>85</v>
      </c>
      <c r="G620" s="77"/>
      <c r="H620" s="77" t="str">
        <f>IF(Таблица1[[#This Row],[Вес/шт]]*Таблица1[[#This Row],[Заказ, шт]]=0,"",Таблица1[[#This Row],[Вес/шт]]*Таблица1[[#This Row],[Заказ, шт]])</f>
        <v/>
      </c>
      <c r="I620" s="78">
        <v>200</v>
      </c>
      <c r="J620" s="68" t="str">
        <f>IF(Таблица1[[#This Row],[Примерная вместимость в бокс]]="","",IFERROR(IF(Таблица1[[#This Row],[Заказ, шт]]="","",L620/I620),0))</f>
        <v/>
      </c>
      <c r="K620" s="94">
        <v>2.3132999999999999</v>
      </c>
      <c r="L620" s="69"/>
      <c r="M620" s="92">
        <f>Таблица1[[#This Row],[Заказ, шт]]*Таблица1[[#This Row],[Цена , €]]</f>
        <v>0</v>
      </c>
      <c r="N620" s="90" t="str">
        <f>IF(Таблица1[[#This Row],[Заказ, шт]]="","",Таблица1[[#This Row],[Цена , €]]*$O$13*$M$8)</f>
        <v/>
      </c>
      <c r="O620" s="40"/>
    </row>
    <row r="621" spans="1:15">
      <c r="B621" s="66" t="s">
        <v>988</v>
      </c>
      <c r="C621" s="67" t="s">
        <v>1601</v>
      </c>
      <c r="D621" s="66" t="s">
        <v>94</v>
      </c>
      <c r="E621" s="68">
        <v>1</v>
      </c>
      <c r="F621" s="68" t="s">
        <v>85</v>
      </c>
      <c r="G621" s="77"/>
      <c r="H621" s="77" t="str">
        <f>IF(Таблица1[[#This Row],[Вес/шт]]*Таблица1[[#This Row],[Заказ, шт]]=0,"",Таблица1[[#This Row],[Вес/шт]]*Таблица1[[#This Row],[Заказ, шт]])</f>
        <v/>
      </c>
      <c r="I621" s="78">
        <v>85</v>
      </c>
      <c r="J621" s="68" t="str">
        <f>IF(Таблица1[[#This Row],[Примерная вместимость в бокс]]="","",IFERROR(IF(Таблица1[[#This Row],[Заказ, шт]]="","",L621/I621),0))</f>
        <v/>
      </c>
      <c r="K621" s="94">
        <v>4.3372999999999999</v>
      </c>
      <c r="L621" s="69"/>
      <c r="M621" s="92">
        <f>Таблица1[[#This Row],[Заказ, шт]]*Таблица1[[#This Row],[Цена , €]]</f>
        <v>0</v>
      </c>
      <c r="N621" s="90" t="str">
        <f>IF(Таблица1[[#This Row],[Заказ, шт]]="","",Таблица1[[#This Row],[Цена , €]]*$O$13*$M$8)</f>
        <v/>
      </c>
      <c r="O621" s="40"/>
    </row>
    <row r="622" spans="1:15">
      <c r="B622" s="66" t="s">
        <v>742</v>
      </c>
      <c r="C622" s="67" t="s">
        <v>1602</v>
      </c>
      <c r="D622" s="66" t="s">
        <v>86</v>
      </c>
      <c r="E622" s="68">
        <v>10</v>
      </c>
      <c r="F622" s="68" t="s">
        <v>85</v>
      </c>
      <c r="G622" s="77"/>
      <c r="H622" s="77" t="str">
        <f>IF(Таблица1[[#This Row],[Вес/шт]]*Таблица1[[#This Row],[Заказ, шт]]=0,"",Таблица1[[#This Row],[Вес/шт]]*Таблица1[[#This Row],[Заказ, шт]])</f>
        <v/>
      </c>
      <c r="I622" s="78">
        <v>200</v>
      </c>
      <c r="J622" s="68" t="str">
        <f>IF(Таблица1[[#This Row],[Примерная вместимость в бокс]]="","",IFERROR(IF(Таблица1[[#This Row],[Заказ, шт]]="","",L622/I622),0))</f>
        <v/>
      </c>
      <c r="K622" s="94">
        <v>2.3132999999999999</v>
      </c>
      <c r="L622" s="69"/>
      <c r="M622" s="92">
        <f>Таблица1[[#This Row],[Заказ, шт]]*Таблица1[[#This Row],[Цена , €]]</f>
        <v>0</v>
      </c>
      <c r="N622" s="90" t="str">
        <f>IF(Таблица1[[#This Row],[Заказ, шт]]="","",Таблица1[[#This Row],[Цена , €]]*$O$13*$M$8)</f>
        <v/>
      </c>
      <c r="O622" s="40"/>
    </row>
    <row r="623" spans="1:15">
      <c r="B623" s="66" t="s">
        <v>743</v>
      </c>
      <c r="C623" s="67" t="s">
        <v>1603</v>
      </c>
      <c r="D623" s="66" t="s">
        <v>100</v>
      </c>
      <c r="E623" s="68">
        <v>1</v>
      </c>
      <c r="F623" s="68" t="s">
        <v>88</v>
      </c>
      <c r="G623" s="77">
        <v>6</v>
      </c>
      <c r="H623" s="77" t="str">
        <f>IF(Таблица1[[#This Row],[Вес/шт]]*Таблица1[[#This Row],[Заказ, шт]]=0,"",Таблица1[[#This Row],[Вес/шт]]*Таблица1[[#This Row],[Заказ, шт]])</f>
        <v/>
      </c>
      <c r="I623" s="78"/>
      <c r="J623" s="68" t="str">
        <f>IF(Таблица1[[#This Row],[Примерная вместимость в бокс]]="","",IFERROR(IF(Таблица1[[#This Row],[Заказ, шт]]="","",L623/I623),0))</f>
        <v/>
      </c>
      <c r="K623" s="94">
        <v>5.7831000000000001</v>
      </c>
      <c r="L623" s="69"/>
      <c r="M623" s="92">
        <f>Таблица1[[#This Row],[Заказ, шт]]*Таблица1[[#This Row],[Цена , €]]</f>
        <v>0</v>
      </c>
      <c r="N623" s="90" t="str">
        <f>IF(Таблица1[[#This Row],[Заказ, шт]]="","",Таблица1[[#This Row],[Цена , €]]*$O$13*$M$8)</f>
        <v/>
      </c>
      <c r="O623" s="40"/>
    </row>
    <row r="624" spans="1:15">
      <c r="B624" s="66" t="s">
        <v>748</v>
      </c>
      <c r="C624" s="67" t="s">
        <v>1604</v>
      </c>
      <c r="D624" s="66" t="s">
        <v>128</v>
      </c>
      <c r="E624" s="68">
        <v>10</v>
      </c>
      <c r="F624" s="68" t="s">
        <v>867</v>
      </c>
      <c r="G624" s="77"/>
      <c r="H624" s="77" t="str">
        <f>IF(Таблица1[[#This Row],[Вес/шт]]*Таблица1[[#This Row],[Заказ, шт]]=0,"",Таблица1[[#This Row],[Вес/шт]]*Таблица1[[#This Row],[Заказ, шт]])</f>
        <v/>
      </c>
      <c r="I624" s="78">
        <v>200</v>
      </c>
      <c r="J624" s="68" t="str">
        <f>IF(Таблица1[[#This Row],[Примерная вместимость в бокс]]="","",IFERROR(IF(Таблица1[[#This Row],[Заказ, шт]]="","",L624/I624),0))</f>
        <v/>
      </c>
      <c r="K624" s="94">
        <v>3.1229</v>
      </c>
      <c r="L624" s="69"/>
      <c r="M624" s="92">
        <f>Таблица1[[#This Row],[Заказ, шт]]*Таблица1[[#This Row],[Цена , €]]</f>
        <v>0</v>
      </c>
      <c r="N624" s="90" t="str">
        <f>IF(Таблица1[[#This Row],[Заказ, шт]]="","",Таблица1[[#This Row],[Цена , €]]*$O$13*$M$8)</f>
        <v/>
      </c>
      <c r="O624" s="40"/>
    </row>
    <row r="625" spans="2:15">
      <c r="B625" s="66" t="s">
        <v>752</v>
      </c>
      <c r="C625" s="67" t="s">
        <v>1605</v>
      </c>
      <c r="D625" s="66" t="s">
        <v>100</v>
      </c>
      <c r="E625" s="68">
        <v>1</v>
      </c>
      <c r="F625" s="68" t="s">
        <v>208</v>
      </c>
      <c r="G625" s="77">
        <v>6</v>
      </c>
      <c r="H625" s="77" t="str">
        <f>IF(Таблица1[[#This Row],[Вес/шт]]*Таблица1[[#This Row],[Заказ, шт]]=0,"",Таблица1[[#This Row],[Вес/шт]]*Таблица1[[#This Row],[Заказ, шт]])</f>
        <v/>
      </c>
      <c r="I625" s="78"/>
      <c r="J625" s="68" t="str">
        <f>IF(Таблица1[[#This Row],[Примерная вместимость в бокс]]="","",IFERROR(IF(Таблица1[[#This Row],[Заказ, шт]]="","",L625/I625),0))</f>
        <v/>
      </c>
      <c r="K625" s="94">
        <v>34.698799999999999</v>
      </c>
      <c r="L625" s="69"/>
      <c r="M625" s="92">
        <f>Таблица1[[#This Row],[Заказ, шт]]*Таблица1[[#This Row],[Цена , €]]</f>
        <v>0</v>
      </c>
      <c r="N625" s="90" t="str">
        <f>IF(Таблица1[[#This Row],[Заказ, шт]]="","",Таблица1[[#This Row],[Цена , €]]*$O$13*$M$8)</f>
        <v/>
      </c>
      <c r="O625" s="40"/>
    </row>
    <row r="626" spans="2:15">
      <c r="B626" s="66" t="s">
        <v>762</v>
      </c>
      <c r="C626" s="67" t="s">
        <v>1606</v>
      </c>
      <c r="D626" s="66" t="s">
        <v>98</v>
      </c>
      <c r="E626" s="68">
        <v>1</v>
      </c>
      <c r="F626" s="68" t="s">
        <v>104</v>
      </c>
      <c r="G626" s="77">
        <v>11</v>
      </c>
      <c r="H626" s="77" t="str">
        <f>IF(Таблица1[[#This Row],[Вес/шт]]*Таблица1[[#This Row],[Заказ, шт]]=0,"",Таблица1[[#This Row],[Вес/шт]]*Таблица1[[#This Row],[Заказ, шт]])</f>
        <v/>
      </c>
      <c r="I626" s="78"/>
      <c r="J626" s="68" t="str">
        <f>IF(Таблица1[[#This Row],[Примерная вместимость в бокс]]="","",IFERROR(IF(Таблица1[[#This Row],[Заказ, шт]]="","",L626/I626),0))</f>
        <v/>
      </c>
      <c r="K626" s="94">
        <v>16.192799999999998</v>
      </c>
      <c r="L626" s="69"/>
      <c r="M626" s="92">
        <f>Таблица1[[#This Row],[Заказ, шт]]*Таблица1[[#This Row],[Цена , €]]</f>
        <v>0</v>
      </c>
      <c r="N626" s="90" t="str">
        <f>IF(Таблица1[[#This Row],[Заказ, шт]]="","",Таблица1[[#This Row],[Цена , €]]*$O$13*$M$8)</f>
        <v/>
      </c>
      <c r="O626" s="40"/>
    </row>
    <row r="627" spans="2:15">
      <c r="B627" s="66" t="s">
        <v>763</v>
      </c>
      <c r="C627" s="67" t="s">
        <v>1607</v>
      </c>
      <c r="D627" s="66" t="s">
        <v>86</v>
      </c>
      <c r="E627" s="68">
        <v>10</v>
      </c>
      <c r="F627" s="68" t="s">
        <v>93</v>
      </c>
      <c r="G627" s="77"/>
      <c r="H627" s="77" t="str">
        <f>IF(Таблица1[[#This Row],[Вес/шт]]*Таблица1[[#This Row],[Заказ, шт]]=0,"",Таблица1[[#This Row],[Вес/шт]]*Таблица1[[#This Row],[Заказ, шт]])</f>
        <v/>
      </c>
      <c r="I627" s="78">
        <v>200</v>
      </c>
      <c r="J627" s="68" t="str">
        <f>IF(Таблица1[[#This Row],[Примерная вместимость в бокс]]="","",IFERROR(IF(Таблица1[[#This Row],[Заказ, шт]]="","",L627/I627),0))</f>
        <v/>
      </c>
      <c r="K627" s="94">
        <v>3.7012</v>
      </c>
      <c r="L627" s="69"/>
      <c r="M627" s="92">
        <f>Таблица1[[#This Row],[Заказ, шт]]*Таблица1[[#This Row],[Цена , €]]</f>
        <v>0</v>
      </c>
      <c r="N627" s="90" t="str">
        <f>IF(Таблица1[[#This Row],[Заказ, шт]]="","",Таблица1[[#This Row],[Цена , €]]*$O$13*$M$8)</f>
        <v/>
      </c>
      <c r="O627" s="40"/>
    </row>
    <row r="628" spans="2:15">
      <c r="B628" s="66" t="s">
        <v>765</v>
      </c>
      <c r="C628" s="67" t="s">
        <v>1608</v>
      </c>
      <c r="D628" s="66" t="s">
        <v>94</v>
      </c>
      <c r="E628" s="68">
        <v>1</v>
      </c>
      <c r="F628" s="68" t="s">
        <v>87</v>
      </c>
      <c r="G628" s="77"/>
      <c r="H628" s="77" t="str">
        <f>IF(Таблица1[[#This Row],[Вес/шт]]*Таблица1[[#This Row],[Заказ, шт]]=0,"",Таблица1[[#This Row],[Вес/шт]]*Таблица1[[#This Row],[Заказ, шт]])</f>
        <v/>
      </c>
      <c r="I628" s="78">
        <v>85</v>
      </c>
      <c r="J628" s="68" t="str">
        <f>IF(Таблица1[[#This Row],[Примерная вместимость в бокс]]="","",IFERROR(IF(Таблица1[[#This Row],[Заказ, шт]]="","",L628/I628),0))</f>
        <v/>
      </c>
      <c r="K628" s="94">
        <v>6.9398</v>
      </c>
      <c r="L628" s="69"/>
      <c r="M628" s="92">
        <f>Таблица1[[#This Row],[Заказ, шт]]*Таблица1[[#This Row],[Цена , €]]</f>
        <v>0</v>
      </c>
      <c r="N628" s="90" t="str">
        <f>IF(Таблица1[[#This Row],[Заказ, шт]]="","",Таблица1[[#This Row],[Цена , €]]*$O$13*$M$8)</f>
        <v/>
      </c>
      <c r="O628" s="40"/>
    </row>
    <row r="629" spans="2:15">
      <c r="B629" s="66" t="s">
        <v>764</v>
      </c>
      <c r="C629" s="67" t="s">
        <v>1609</v>
      </c>
      <c r="D629" s="66" t="s">
        <v>81</v>
      </c>
      <c r="E629" s="68">
        <v>50</v>
      </c>
      <c r="F629" s="68" t="s">
        <v>880</v>
      </c>
      <c r="G629" s="77"/>
      <c r="H629" s="77" t="str">
        <f>IF(Таблица1[[#This Row],[Вес/шт]]*Таблица1[[#This Row],[Заказ, шт]]=0,"",Таблица1[[#This Row],[Вес/шт]]*Таблица1[[#This Row],[Заказ, шт]])</f>
        <v/>
      </c>
      <c r="I629" s="78">
        <v>1000</v>
      </c>
      <c r="J629" s="68" t="str">
        <f>IF(Таблица1[[#This Row],[Примерная вместимость в бокс]]="","",IFERROR(IF(Таблица1[[#This Row],[Заказ, шт]]="","",L629/I629),0))</f>
        <v/>
      </c>
      <c r="K629" s="94">
        <v>1.1566000000000001</v>
      </c>
      <c r="L629" s="69"/>
      <c r="M629" s="92">
        <f>Таблица1[[#This Row],[Заказ, шт]]*Таблица1[[#This Row],[Цена , €]]</f>
        <v>0</v>
      </c>
      <c r="N629" s="90" t="str">
        <f>IF(Таблица1[[#This Row],[Заказ, шт]]="","",Таблица1[[#This Row],[Цена , €]]*$O$13*$M$8)</f>
        <v/>
      </c>
      <c r="O629" s="40"/>
    </row>
    <row r="630" spans="2:15">
      <c r="B630" s="66" t="s">
        <v>766</v>
      </c>
      <c r="C630" s="67" t="s">
        <v>1610</v>
      </c>
      <c r="D630" s="66" t="s">
        <v>128</v>
      </c>
      <c r="E630" s="68">
        <v>10</v>
      </c>
      <c r="F630" s="68" t="s">
        <v>88</v>
      </c>
      <c r="G630" s="77"/>
      <c r="H630" s="77" t="str">
        <f>IF(Таблица1[[#This Row],[Вес/шт]]*Таблица1[[#This Row],[Заказ, шт]]=0,"",Таблица1[[#This Row],[Вес/шт]]*Таблица1[[#This Row],[Заказ, шт]])</f>
        <v/>
      </c>
      <c r="I630" s="78">
        <v>200</v>
      </c>
      <c r="J630" s="68" t="str">
        <f>IF(Таблица1[[#This Row],[Примерная вместимость в бокс]]="","",IFERROR(IF(Таблица1[[#This Row],[Заказ, шт]]="","",L630/I630),0))</f>
        <v/>
      </c>
      <c r="K630" s="94">
        <v>3.7012</v>
      </c>
      <c r="L630" s="69"/>
      <c r="M630" s="92">
        <f>Таблица1[[#This Row],[Заказ, шт]]*Таблица1[[#This Row],[Цена , €]]</f>
        <v>0</v>
      </c>
      <c r="N630" s="90" t="str">
        <f>IF(Таблица1[[#This Row],[Заказ, шт]]="","",Таблица1[[#This Row],[Цена , €]]*$O$13*$M$8)</f>
        <v/>
      </c>
      <c r="O630" s="40"/>
    </row>
    <row r="631" spans="2:15">
      <c r="B631" s="66" t="s">
        <v>251</v>
      </c>
      <c r="C631" s="67" t="s">
        <v>1611</v>
      </c>
      <c r="D631" s="66" t="s">
        <v>86</v>
      </c>
      <c r="E631" s="68">
        <v>10</v>
      </c>
      <c r="F631" s="68" t="s">
        <v>93</v>
      </c>
      <c r="G631" s="77"/>
      <c r="H631" s="77" t="str">
        <f>IF(Таблица1[[#This Row],[Вес/шт]]*Таблица1[[#This Row],[Заказ, шт]]=0,"",Таблица1[[#This Row],[Вес/шт]]*Таблица1[[#This Row],[Заказ, шт]])</f>
        <v/>
      </c>
      <c r="I631" s="78">
        <v>200</v>
      </c>
      <c r="J631" s="68" t="str">
        <f>IF(Таблица1[[#This Row],[Примерная вместимость в бокс]]="","",IFERROR(IF(Таблица1[[#This Row],[Заказ, шт]]="","",L631/I631),0))</f>
        <v/>
      </c>
      <c r="K631" s="94">
        <v>3.7012</v>
      </c>
      <c r="L631" s="69"/>
      <c r="M631" s="92">
        <f>Таблица1[[#This Row],[Заказ, шт]]*Таблица1[[#This Row],[Цена , €]]</f>
        <v>0</v>
      </c>
      <c r="N631" s="90" t="str">
        <f>IF(Таблица1[[#This Row],[Заказ, шт]]="","",Таблица1[[#This Row],[Цена , €]]*$O$13*$M$8)</f>
        <v/>
      </c>
      <c r="O631" s="40"/>
    </row>
    <row r="632" spans="2:15">
      <c r="B632" s="66" t="s">
        <v>768</v>
      </c>
      <c r="C632" s="67" t="s">
        <v>1612</v>
      </c>
      <c r="D632" s="66" t="s">
        <v>128</v>
      </c>
      <c r="E632" s="68">
        <v>10</v>
      </c>
      <c r="F632" s="68" t="s">
        <v>87</v>
      </c>
      <c r="G632" s="77"/>
      <c r="H632" s="77" t="str">
        <f>IF(Таблица1[[#This Row],[Вес/шт]]*Таблица1[[#This Row],[Заказ, шт]]=0,"",Таблица1[[#This Row],[Вес/шт]]*Таблица1[[#This Row],[Заказ, шт]])</f>
        <v/>
      </c>
      <c r="I632" s="78">
        <v>200</v>
      </c>
      <c r="J632" s="68" t="str">
        <f>IF(Таблица1[[#This Row],[Примерная вместимость в бокс]]="","",IFERROR(IF(Таблица1[[#This Row],[Заказ, шт]]="","",L632/I632),0))</f>
        <v/>
      </c>
      <c r="K632" s="94">
        <v>3.4699</v>
      </c>
      <c r="L632" s="69"/>
      <c r="M632" s="92">
        <f>Таблица1[[#This Row],[Заказ, шт]]*Таблица1[[#This Row],[Цена , €]]</f>
        <v>0</v>
      </c>
      <c r="N632" s="90" t="str">
        <f>IF(Таблица1[[#This Row],[Заказ, шт]]="","",Таблица1[[#This Row],[Цена , €]]*$O$13*$M$8)</f>
        <v/>
      </c>
      <c r="O632" s="40"/>
    </row>
    <row r="633" spans="2:15">
      <c r="B633" s="66" t="s">
        <v>767</v>
      </c>
      <c r="C633" s="67" t="s">
        <v>1613</v>
      </c>
      <c r="D633" s="66" t="s">
        <v>98</v>
      </c>
      <c r="E633" s="68">
        <v>1</v>
      </c>
      <c r="F633" s="68" t="s">
        <v>97</v>
      </c>
      <c r="G633" s="77">
        <v>11</v>
      </c>
      <c r="H633" s="77" t="str">
        <f>IF(Таблица1[[#This Row],[Вес/шт]]*Таблица1[[#This Row],[Заказ, шт]]=0,"",Таблица1[[#This Row],[Вес/шт]]*Таблица1[[#This Row],[Заказ, шт]])</f>
        <v/>
      </c>
      <c r="I633" s="78"/>
      <c r="J633" s="68" t="str">
        <f>IF(Таблица1[[#This Row],[Примерная вместимость в бокс]]="","",IFERROR(IF(Таблица1[[#This Row],[Заказ, шт]]="","",L633/I633),0))</f>
        <v/>
      </c>
      <c r="K633" s="94">
        <v>16.192799999999998</v>
      </c>
      <c r="L633" s="69"/>
      <c r="M633" s="92">
        <f>Таблица1[[#This Row],[Заказ, шт]]*Таблица1[[#This Row],[Цена , €]]</f>
        <v>0</v>
      </c>
      <c r="N633" s="90" t="str">
        <f>IF(Таблица1[[#This Row],[Заказ, шт]]="","",Таблица1[[#This Row],[Цена , €]]*$O$13*$M$8)</f>
        <v/>
      </c>
      <c r="O633" s="40"/>
    </row>
    <row r="634" spans="2:15">
      <c r="B634" s="66" t="s">
        <v>163</v>
      </c>
      <c r="C634" s="67" t="s">
        <v>1614</v>
      </c>
      <c r="D634" s="66" t="s">
        <v>94</v>
      </c>
      <c r="E634" s="68">
        <v>1</v>
      </c>
      <c r="F634" s="68" t="s">
        <v>97</v>
      </c>
      <c r="G634" s="77"/>
      <c r="H634" s="77" t="str">
        <f>IF(Таблица1[[#This Row],[Вес/шт]]*Таблица1[[#This Row],[Заказ, шт]]=0,"",Таблица1[[#This Row],[Вес/шт]]*Таблица1[[#This Row],[Заказ, шт]])</f>
        <v/>
      </c>
      <c r="I634" s="78">
        <v>85</v>
      </c>
      <c r="J634" s="68" t="str">
        <f>IF(Таблица1[[#This Row],[Примерная вместимость в бокс]]="","",IFERROR(IF(Таблица1[[#This Row],[Заказ, шт]]="","",L634/I634),0))</f>
        <v/>
      </c>
      <c r="K634" s="94">
        <v>6.9398</v>
      </c>
      <c r="L634" s="69"/>
      <c r="M634" s="92">
        <f>Таблица1[[#This Row],[Заказ, шт]]*Таблица1[[#This Row],[Цена , €]]</f>
        <v>0</v>
      </c>
      <c r="N634" s="90" t="str">
        <f>IF(Таблица1[[#This Row],[Заказ, шт]]="","",Таблица1[[#This Row],[Цена , €]]*$O$13*$M$8)</f>
        <v/>
      </c>
      <c r="O634" s="40"/>
    </row>
    <row r="635" spans="2:15">
      <c r="B635" s="66" t="s">
        <v>769</v>
      </c>
      <c r="C635" s="67" t="s">
        <v>1615</v>
      </c>
      <c r="D635" s="66" t="s">
        <v>81</v>
      </c>
      <c r="E635" s="68">
        <v>50</v>
      </c>
      <c r="F635" s="68" t="s">
        <v>88</v>
      </c>
      <c r="G635" s="77"/>
      <c r="H635" s="77" t="str">
        <f>IF(Таблица1[[#This Row],[Вес/шт]]*Таблица1[[#This Row],[Заказ, шт]]=0,"",Таблица1[[#This Row],[Вес/шт]]*Таблица1[[#This Row],[Заказ, шт]])</f>
        <v/>
      </c>
      <c r="I635" s="78">
        <v>1000</v>
      </c>
      <c r="J635" s="68" t="str">
        <f>IF(Таблица1[[#This Row],[Примерная вместимость в бокс]]="","",IFERROR(IF(Таблица1[[#This Row],[Заказ, шт]]="","",L635/I635),0))</f>
        <v/>
      </c>
      <c r="K635" s="94">
        <v>1.1566000000000001</v>
      </c>
      <c r="L635" s="69"/>
      <c r="M635" s="92">
        <f>Таблица1[[#This Row],[Заказ, шт]]*Таблица1[[#This Row],[Цена , €]]</f>
        <v>0</v>
      </c>
      <c r="N635" s="90" t="str">
        <f>IF(Таблица1[[#This Row],[Заказ, шт]]="","",Таблица1[[#This Row],[Цена , €]]*$O$13*$M$8)</f>
        <v/>
      </c>
      <c r="O635" s="40"/>
    </row>
    <row r="636" spans="2:15">
      <c r="B636" s="66" t="s">
        <v>165</v>
      </c>
      <c r="C636" s="67" t="s">
        <v>1616</v>
      </c>
      <c r="D636" s="66" t="s">
        <v>98</v>
      </c>
      <c r="E636" s="68">
        <v>1</v>
      </c>
      <c r="F636" s="68" t="s">
        <v>97</v>
      </c>
      <c r="G636" s="77">
        <v>11</v>
      </c>
      <c r="H636" s="77" t="str">
        <f>IF(Таблица1[[#This Row],[Вес/шт]]*Таблица1[[#This Row],[Заказ, шт]]=0,"",Таблица1[[#This Row],[Вес/шт]]*Таблица1[[#This Row],[Заказ, шт]])</f>
        <v/>
      </c>
      <c r="I636" s="78"/>
      <c r="J636" s="68" t="str">
        <f>IF(Таблица1[[#This Row],[Примерная вместимость в бокс]]="","",IFERROR(IF(Таблица1[[#This Row],[Заказ, шт]]="","",L636/I636),0))</f>
        <v/>
      </c>
      <c r="K636" s="94">
        <v>16.192799999999998</v>
      </c>
      <c r="L636" s="69"/>
      <c r="M636" s="92">
        <f>Таблица1[[#This Row],[Заказ, шт]]*Таблица1[[#This Row],[Цена , €]]</f>
        <v>0</v>
      </c>
      <c r="N636" s="90" t="str">
        <f>IF(Таблица1[[#This Row],[Заказ, шт]]="","",Таблица1[[#This Row],[Цена , €]]*$O$13*$M$8)</f>
        <v/>
      </c>
      <c r="O636" s="40"/>
    </row>
    <row r="637" spans="2:15">
      <c r="B637" s="66" t="s">
        <v>770</v>
      </c>
      <c r="C637" s="67" t="s">
        <v>1617</v>
      </c>
      <c r="D637" s="66" t="s">
        <v>86</v>
      </c>
      <c r="E637" s="68">
        <v>10</v>
      </c>
      <c r="F637" s="68" t="s">
        <v>89</v>
      </c>
      <c r="G637" s="77"/>
      <c r="H637" s="77" t="str">
        <f>IF(Таблица1[[#This Row],[Вес/шт]]*Таблица1[[#This Row],[Заказ, шт]]=0,"",Таблица1[[#This Row],[Вес/шт]]*Таблица1[[#This Row],[Заказ, шт]])</f>
        <v/>
      </c>
      <c r="I637" s="78">
        <v>200</v>
      </c>
      <c r="J637" s="68" t="str">
        <f>IF(Таблица1[[#This Row],[Примерная вместимость в бокс]]="","",IFERROR(IF(Таблица1[[#This Row],[Заказ, шт]]="","",L637/I637),0))</f>
        <v/>
      </c>
      <c r="K637" s="94">
        <v>3.4699</v>
      </c>
      <c r="L637" s="69"/>
      <c r="M637" s="92">
        <f>Таблица1[[#This Row],[Заказ, шт]]*Таблица1[[#This Row],[Цена , €]]</f>
        <v>0</v>
      </c>
      <c r="N637" s="90" t="str">
        <f>IF(Таблица1[[#This Row],[Заказ, шт]]="","",Таблица1[[#This Row],[Цена , €]]*$O$13*$M$8)</f>
        <v/>
      </c>
      <c r="O637" s="40"/>
    </row>
    <row r="638" spans="2:15">
      <c r="B638" s="66" t="s">
        <v>164</v>
      </c>
      <c r="C638" s="67" t="s">
        <v>1618</v>
      </c>
      <c r="D638" s="66" t="s">
        <v>94</v>
      </c>
      <c r="E638" s="68">
        <v>1</v>
      </c>
      <c r="F638" s="68" t="s">
        <v>87</v>
      </c>
      <c r="G638" s="77"/>
      <c r="H638" s="77" t="str">
        <f>IF(Таблица1[[#This Row],[Вес/шт]]*Таблица1[[#This Row],[Заказ, шт]]=0,"",Таблица1[[#This Row],[Вес/шт]]*Таблица1[[#This Row],[Заказ, шт]])</f>
        <v/>
      </c>
      <c r="I638" s="78">
        <v>85</v>
      </c>
      <c r="J638" s="68" t="str">
        <f>IF(Таблица1[[#This Row],[Примерная вместимость в бокс]]="","",IFERROR(IF(Таблица1[[#This Row],[Заказ, шт]]="","",L638/I638),0))</f>
        <v/>
      </c>
      <c r="K638" s="94">
        <v>6.9398</v>
      </c>
      <c r="L638" s="69"/>
      <c r="M638" s="92">
        <f>Таблица1[[#This Row],[Заказ, шт]]*Таблица1[[#This Row],[Цена , €]]</f>
        <v>0</v>
      </c>
      <c r="N638" s="90" t="str">
        <f>IF(Таблица1[[#This Row],[Заказ, шт]]="","",Таблица1[[#This Row],[Цена , €]]*$O$13*$M$8)</f>
        <v/>
      </c>
      <c r="O638" s="40"/>
    </row>
    <row r="639" spans="2:15">
      <c r="B639" s="66" t="s">
        <v>771</v>
      </c>
      <c r="C639" s="67" t="s">
        <v>1619</v>
      </c>
      <c r="D639" s="66" t="s">
        <v>81</v>
      </c>
      <c r="E639" s="68">
        <v>50</v>
      </c>
      <c r="F639" s="68" t="s">
        <v>102</v>
      </c>
      <c r="G639" s="77"/>
      <c r="H639" s="77" t="str">
        <f>IF(Таблица1[[#This Row],[Вес/шт]]*Таблица1[[#This Row],[Заказ, шт]]=0,"",Таблица1[[#This Row],[Вес/шт]]*Таблица1[[#This Row],[Заказ, шт]])</f>
        <v/>
      </c>
      <c r="I639" s="78">
        <v>1000</v>
      </c>
      <c r="J639" s="68" t="str">
        <f>IF(Таблица1[[#This Row],[Примерная вместимость в бокс]]="","",IFERROR(IF(Таблица1[[#This Row],[Заказ, шт]]="","",L639/I639),0))</f>
        <v/>
      </c>
      <c r="K639" s="94">
        <v>1.2144999999999999</v>
      </c>
      <c r="L639" s="69"/>
      <c r="M639" s="92">
        <f>Таблица1[[#This Row],[Заказ, шт]]*Таблица1[[#This Row],[Цена , €]]</f>
        <v>0</v>
      </c>
      <c r="N639" s="90" t="str">
        <f>IF(Таблица1[[#This Row],[Заказ, шт]]="","",Таблица1[[#This Row],[Цена , €]]*$O$13*$M$8)</f>
        <v/>
      </c>
      <c r="O639" s="40"/>
    </row>
    <row r="640" spans="2:15">
      <c r="B640" s="66" t="s">
        <v>772</v>
      </c>
      <c r="C640" s="67" t="s">
        <v>1620</v>
      </c>
      <c r="D640" s="66" t="s">
        <v>98</v>
      </c>
      <c r="E640" s="68">
        <v>1</v>
      </c>
      <c r="F640" s="68" t="s">
        <v>99</v>
      </c>
      <c r="G640" s="77">
        <v>11</v>
      </c>
      <c r="H640" s="77" t="str">
        <f>IF(Таблица1[[#This Row],[Вес/шт]]*Таблица1[[#This Row],[Заказ, шт]]=0,"",Таблица1[[#This Row],[Вес/шт]]*Таблица1[[#This Row],[Заказ, шт]])</f>
        <v/>
      </c>
      <c r="I640" s="78"/>
      <c r="J640" s="68" t="str">
        <f>IF(Таблица1[[#This Row],[Примерная вместимость в бокс]]="","",IFERROR(IF(Таблица1[[#This Row],[Заказ, шт]]="","",L640/I640),0))</f>
        <v/>
      </c>
      <c r="K640" s="94">
        <v>16.192799999999998</v>
      </c>
      <c r="L640" s="69"/>
      <c r="M640" s="92">
        <f>Таблица1[[#This Row],[Заказ, шт]]*Таблица1[[#This Row],[Цена , €]]</f>
        <v>0</v>
      </c>
      <c r="N640" s="90" t="str">
        <f>IF(Таблица1[[#This Row],[Заказ, шт]]="","",Таблица1[[#This Row],[Цена , €]]*$O$13*$M$8)</f>
        <v/>
      </c>
      <c r="O640" s="40"/>
    </row>
    <row r="641" spans="2:15">
      <c r="B641" s="66" t="s">
        <v>775</v>
      </c>
      <c r="C641" s="67" t="s">
        <v>1621</v>
      </c>
      <c r="D641" s="66" t="s">
        <v>86</v>
      </c>
      <c r="E641" s="68">
        <v>10</v>
      </c>
      <c r="F641" s="68" t="s">
        <v>87</v>
      </c>
      <c r="G641" s="77"/>
      <c r="H641" s="77" t="str">
        <f>IF(Таблица1[[#This Row],[Вес/шт]]*Таблица1[[#This Row],[Заказ, шт]]=0,"",Таблица1[[#This Row],[Вес/шт]]*Таблица1[[#This Row],[Заказ, шт]])</f>
        <v/>
      </c>
      <c r="I641" s="78">
        <v>200</v>
      </c>
      <c r="J641" s="68" t="str">
        <f>IF(Таблица1[[#This Row],[Примерная вместимость в бокс]]="","",IFERROR(IF(Таблица1[[#This Row],[Заказ, шт]]="","",L641/I641),0))</f>
        <v/>
      </c>
      <c r="K641" s="94">
        <v>3.7012</v>
      </c>
      <c r="L641" s="69"/>
      <c r="M641" s="92">
        <f>Таблица1[[#This Row],[Заказ, шт]]*Таблица1[[#This Row],[Цена , €]]</f>
        <v>0</v>
      </c>
      <c r="N641" s="90" t="str">
        <f>IF(Таблица1[[#This Row],[Заказ, шт]]="","",Таблица1[[#This Row],[Цена , €]]*$O$13*$M$8)</f>
        <v/>
      </c>
      <c r="O641" s="40"/>
    </row>
    <row r="642" spans="2:15">
      <c r="B642" s="66" t="s">
        <v>773</v>
      </c>
      <c r="C642" s="67" t="s">
        <v>1622</v>
      </c>
      <c r="D642" s="66" t="s">
        <v>94</v>
      </c>
      <c r="E642" s="68">
        <v>1</v>
      </c>
      <c r="F642" s="68" t="s">
        <v>107</v>
      </c>
      <c r="G642" s="77"/>
      <c r="H642" s="77" t="str">
        <f>IF(Таблица1[[#This Row],[Вес/шт]]*Таблица1[[#This Row],[Заказ, шт]]=0,"",Таблица1[[#This Row],[Вес/шт]]*Таблица1[[#This Row],[Заказ, шт]])</f>
        <v/>
      </c>
      <c r="I642" s="78">
        <v>85</v>
      </c>
      <c r="J642" s="68" t="str">
        <f>IF(Таблица1[[#This Row],[Примерная вместимость в бокс]]="","",IFERROR(IF(Таблица1[[#This Row],[Заказ, шт]]="","",L642/I642),0))</f>
        <v/>
      </c>
      <c r="K642" s="94">
        <v>6.9398</v>
      </c>
      <c r="L642" s="69"/>
      <c r="M642" s="92">
        <f>Таблица1[[#This Row],[Заказ, шт]]*Таблица1[[#This Row],[Цена , €]]</f>
        <v>0</v>
      </c>
      <c r="N642" s="90" t="str">
        <f>IF(Таблица1[[#This Row],[Заказ, шт]]="","",Таблица1[[#This Row],[Цена , €]]*$O$13*$M$8)</f>
        <v/>
      </c>
      <c r="O642" s="40"/>
    </row>
    <row r="643" spans="2:15">
      <c r="B643" s="66" t="s">
        <v>774</v>
      </c>
      <c r="C643" s="67" t="s">
        <v>1623</v>
      </c>
      <c r="D643" s="66" t="s">
        <v>81</v>
      </c>
      <c r="E643" s="68">
        <v>50</v>
      </c>
      <c r="F643" s="68" t="s">
        <v>88</v>
      </c>
      <c r="G643" s="77"/>
      <c r="H643" s="77" t="str">
        <f>IF(Таблица1[[#This Row],[Вес/шт]]*Таблица1[[#This Row],[Заказ, шт]]=0,"",Таблица1[[#This Row],[Вес/шт]]*Таблица1[[#This Row],[Заказ, шт]])</f>
        <v/>
      </c>
      <c r="I643" s="78">
        <v>1000</v>
      </c>
      <c r="J643" s="68" t="str">
        <f>IF(Таблица1[[#This Row],[Примерная вместимость в бокс]]="","",IFERROR(IF(Таблица1[[#This Row],[Заказ, шт]]="","",L643/I643),0))</f>
        <v/>
      </c>
      <c r="K643" s="94">
        <v>1.1566000000000001</v>
      </c>
      <c r="L643" s="69"/>
      <c r="M643" s="92">
        <f>Таблица1[[#This Row],[Заказ, шт]]*Таблица1[[#This Row],[Цена , €]]</f>
        <v>0</v>
      </c>
      <c r="N643" s="90" t="str">
        <f>IF(Таблица1[[#This Row],[Заказ, шт]]="","",Таблица1[[#This Row],[Цена , €]]*$O$13*$M$8)</f>
        <v/>
      </c>
      <c r="O643" s="40"/>
    </row>
    <row r="644" spans="2:15">
      <c r="B644" s="66" t="s">
        <v>776</v>
      </c>
      <c r="C644" s="67" t="s">
        <v>1624</v>
      </c>
      <c r="D644" s="66" t="s">
        <v>152</v>
      </c>
      <c r="E644" s="68">
        <v>10</v>
      </c>
      <c r="F644" s="68" t="s">
        <v>91</v>
      </c>
      <c r="G644" s="77"/>
      <c r="H644" s="77" t="str">
        <f>IF(Таблица1[[#This Row],[Вес/шт]]*Таблица1[[#This Row],[Заказ, шт]]=0,"",Таблица1[[#This Row],[Вес/шт]]*Таблица1[[#This Row],[Заказ, шт]])</f>
        <v/>
      </c>
      <c r="I644" s="78">
        <v>200</v>
      </c>
      <c r="J644" s="68" t="str">
        <f>IF(Таблица1[[#This Row],[Примерная вместимость в бокс]]="","",IFERROR(IF(Таблица1[[#This Row],[Заказ, шт]]="","",L644/I644),0))</f>
        <v/>
      </c>
      <c r="K644" s="94">
        <v>3.7012</v>
      </c>
      <c r="L644" s="69"/>
      <c r="M644" s="92">
        <f>Таблица1[[#This Row],[Заказ, шт]]*Таблица1[[#This Row],[Цена , €]]</f>
        <v>0</v>
      </c>
      <c r="N644" s="90" t="str">
        <f>IF(Таблица1[[#This Row],[Заказ, шт]]="","",Таблица1[[#This Row],[Цена , €]]*$O$13*$M$8)</f>
        <v/>
      </c>
      <c r="O644" s="40"/>
    </row>
    <row r="645" spans="2:15">
      <c r="B645" s="66" t="s">
        <v>755</v>
      </c>
      <c r="C645" s="67" t="s">
        <v>1625</v>
      </c>
      <c r="D645" s="66" t="s">
        <v>128</v>
      </c>
      <c r="E645" s="68">
        <v>10</v>
      </c>
      <c r="F645" s="68" t="s">
        <v>104</v>
      </c>
      <c r="G645" s="77"/>
      <c r="H645" s="77" t="str">
        <f>IF(Таблица1[[#This Row],[Вес/шт]]*Таблица1[[#This Row],[Заказ, шт]]=0,"",Таблица1[[#This Row],[Вес/шт]]*Таблица1[[#This Row],[Заказ, шт]])</f>
        <v/>
      </c>
      <c r="I645" s="78">
        <v>200</v>
      </c>
      <c r="J645" s="68" t="str">
        <f>IF(Таблица1[[#This Row],[Примерная вместимость в бокс]]="","",IFERROR(IF(Таблица1[[#This Row],[Заказ, шт]]="","",L645/I645),0))</f>
        <v/>
      </c>
      <c r="K645" s="94">
        <v>4.1638999999999999</v>
      </c>
      <c r="L645" s="69"/>
      <c r="M645" s="92">
        <f>Таблица1[[#This Row],[Заказ, шт]]*Таблица1[[#This Row],[Цена , €]]</f>
        <v>0</v>
      </c>
      <c r="N645" s="90" t="str">
        <f>IF(Таблица1[[#This Row],[Заказ, шт]]="","",Таблица1[[#This Row],[Цена , €]]*$O$13*$M$8)</f>
        <v/>
      </c>
      <c r="O645" s="40"/>
    </row>
    <row r="646" spans="2:15">
      <c r="B646" s="66" t="s">
        <v>753</v>
      </c>
      <c r="C646" s="67" t="s">
        <v>1626</v>
      </c>
      <c r="D646" s="66" t="s">
        <v>154</v>
      </c>
      <c r="E646" s="68">
        <v>1</v>
      </c>
      <c r="F646" s="68" t="s">
        <v>953</v>
      </c>
      <c r="G646" s="77">
        <v>18</v>
      </c>
      <c r="H646" s="77" t="str">
        <f>IF(Таблица1[[#This Row],[Вес/шт]]*Таблица1[[#This Row],[Заказ, шт]]=0,"",Таблица1[[#This Row],[Вес/шт]]*Таблица1[[#This Row],[Заказ, шт]])</f>
        <v/>
      </c>
      <c r="I646" s="78"/>
      <c r="J646" s="68" t="str">
        <f>IF(Таблица1[[#This Row],[Примерная вместимость в бокс]]="","",IFERROR(IF(Таблица1[[#This Row],[Заказ, шт]]="","",L646/I646),0))</f>
        <v/>
      </c>
      <c r="K646" s="94">
        <v>43.951799999999999</v>
      </c>
      <c r="L646" s="69"/>
      <c r="M646" s="92">
        <f>Таблица1[[#This Row],[Заказ, шт]]*Таблица1[[#This Row],[Цена , €]]</f>
        <v>0</v>
      </c>
      <c r="N646" s="90" t="str">
        <f>IF(Таблица1[[#This Row],[Заказ, шт]]="","",Таблица1[[#This Row],[Цена , €]]*$O$13*$M$8)</f>
        <v/>
      </c>
      <c r="O646" s="40"/>
    </row>
    <row r="647" spans="2:15">
      <c r="B647" s="66" t="s">
        <v>754</v>
      </c>
      <c r="C647" s="67" t="s">
        <v>1627</v>
      </c>
      <c r="D647" s="66" t="s">
        <v>94</v>
      </c>
      <c r="E647" s="68">
        <v>1</v>
      </c>
      <c r="F647" s="68" t="s">
        <v>182</v>
      </c>
      <c r="G647" s="77"/>
      <c r="H647" s="77" t="str">
        <f>IF(Таблица1[[#This Row],[Вес/шт]]*Таблица1[[#This Row],[Заказ, шт]]=0,"",Таблица1[[#This Row],[Вес/шт]]*Таблица1[[#This Row],[Заказ, шт]])</f>
        <v/>
      </c>
      <c r="I647" s="78">
        <v>85</v>
      </c>
      <c r="J647" s="68" t="str">
        <f>IF(Таблица1[[#This Row],[Примерная вместимость в бокс]]="","",IFERROR(IF(Таблица1[[#This Row],[Заказ, шт]]="","",L647/I647),0))</f>
        <v/>
      </c>
      <c r="K647" s="94">
        <v>7.8071999999999999</v>
      </c>
      <c r="L647" s="69"/>
      <c r="M647" s="92">
        <f>Таблица1[[#This Row],[Заказ, шт]]*Таблица1[[#This Row],[Цена , €]]</f>
        <v>0</v>
      </c>
      <c r="N647" s="90" t="str">
        <f>IF(Таблица1[[#This Row],[Заказ, шт]]="","",Таблица1[[#This Row],[Цена , €]]*$O$13*$M$8)</f>
        <v/>
      </c>
      <c r="O647" s="40"/>
    </row>
    <row r="648" spans="2:15">
      <c r="B648" s="66" t="s">
        <v>756</v>
      </c>
      <c r="C648" s="67" t="s">
        <v>1628</v>
      </c>
      <c r="D648" s="66" t="s">
        <v>98</v>
      </c>
      <c r="E648" s="68">
        <v>1</v>
      </c>
      <c r="F648" s="68" t="s">
        <v>192</v>
      </c>
      <c r="G648" s="77">
        <v>11</v>
      </c>
      <c r="H648" s="77" t="str">
        <f>IF(Таблица1[[#This Row],[Вес/шт]]*Таблица1[[#This Row],[Заказ, шт]]=0,"",Таблица1[[#This Row],[Вес/шт]]*Таблица1[[#This Row],[Заказ, шт]])</f>
        <v/>
      </c>
      <c r="I648" s="78"/>
      <c r="J648" s="68" t="str">
        <f>IF(Таблица1[[#This Row],[Примерная вместимость в бокс]]="","",IFERROR(IF(Таблица1[[#This Row],[Заказ, шт]]="","",L648/I648),0))</f>
        <v/>
      </c>
      <c r="K648" s="94">
        <v>14.457800000000001</v>
      </c>
      <c r="L648" s="69"/>
      <c r="M648" s="92">
        <f>Таблица1[[#This Row],[Заказ, шт]]*Таблица1[[#This Row],[Цена , €]]</f>
        <v>0</v>
      </c>
      <c r="N648" s="90" t="str">
        <f>IF(Таблица1[[#This Row],[Заказ, шт]]="","",Таблица1[[#This Row],[Цена , €]]*$O$13*$M$8)</f>
        <v/>
      </c>
      <c r="O648" s="40"/>
    </row>
    <row r="649" spans="2:15">
      <c r="B649" s="66" t="s">
        <v>759</v>
      </c>
      <c r="C649" s="67" t="s">
        <v>1629</v>
      </c>
      <c r="D649" s="66" t="s">
        <v>86</v>
      </c>
      <c r="E649" s="68">
        <v>10</v>
      </c>
      <c r="F649" s="68" t="s">
        <v>87</v>
      </c>
      <c r="G649" s="77"/>
      <c r="H649" s="77" t="str">
        <f>IF(Таблица1[[#This Row],[Вес/шт]]*Таблица1[[#This Row],[Заказ, шт]]=0,"",Таблица1[[#This Row],[Вес/шт]]*Таблица1[[#This Row],[Заказ, шт]])</f>
        <v/>
      </c>
      <c r="I649" s="78">
        <v>200</v>
      </c>
      <c r="J649" s="68" t="str">
        <f>IF(Таблица1[[#This Row],[Примерная вместимость в бокс]]="","",IFERROR(IF(Таблица1[[#This Row],[Заказ, шт]]="","",L649/I649),0))</f>
        <v/>
      </c>
      <c r="K649" s="94">
        <v>3.7012</v>
      </c>
      <c r="L649" s="69"/>
      <c r="M649" s="92">
        <f>Таблица1[[#This Row],[Заказ, шт]]*Таблица1[[#This Row],[Цена , €]]</f>
        <v>0</v>
      </c>
      <c r="N649" s="90" t="str">
        <f>IF(Таблица1[[#This Row],[Заказ, шт]]="","",Таблица1[[#This Row],[Цена , €]]*$O$13*$M$8)</f>
        <v/>
      </c>
      <c r="O649" s="40"/>
    </row>
    <row r="650" spans="2:15">
      <c r="B650" s="66" t="s">
        <v>760</v>
      </c>
      <c r="C650" s="67" t="s">
        <v>1630</v>
      </c>
      <c r="D650" s="66" t="s">
        <v>94</v>
      </c>
      <c r="E650" s="68">
        <v>1</v>
      </c>
      <c r="F650" s="68" t="s">
        <v>97</v>
      </c>
      <c r="G650" s="77"/>
      <c r="H650" s="77" t="str">
        <f>IF(Таблица1[[#This Row],[Вес/шт]]*Таблица1[[#This Row],[Заказ, шт]]=0,"",Таблица1[[#This Row],[Вес/шт]]*Таблица1[[#This Row],[Заказ, шт]])</f>
        <v/>
      </c>
      <c r="I650" s="78">
        <v>85</v>
      </c>
      <c r="J650" s="68" t="str">
        <f>IF(Таблица1[[#This Row],[Примерная вместимость в бокс]]="","",IFERROR(IF(Таблица1[[#This Row],[Заказ, шт]]="","",L650/I650),0))</f>
        <v/>
      </c>
      <c r="K650" s="94">
        <v>6.9398</v>
      </c>
      <c r="L650" s="69"/>
      <c r="M650" s="92">
        <f>Таблица1[[#This Row],[Заказ, шт]]*Таблица1[[#This Row],[Цена , €]]</f>
        <v>0</v>
      </c>
      <c r="N650" s="90" t="str">
        <f>IF(Таблица1[[#This Row],[Заказ, шт]]="","",Таблица1[[#This Row],[Цена , €]]*$O$13*$M$8)</f>
        <v/>
      </c>
      <c r="O650" s="40"/>
    </row>
    <row r="651" spans="2:15">
      <c r="B651" s="66" t="s">
        <v>757</v>
      </c>
      <c r="C651" s="67" t="s">
        <v>1631</v>
      </c>
      <c r="D651" s="66" t="s">
        <v>128</v>
      </c>
      <c r="E651" s="68">
        <v>10</v>
      </c>
      <c r="F651" s="68" t="s">
        <v>87</v>
      </c>
      <c r="G651" s="77"/>
      <c r="H651" s="77" t="str">
        <f>IF(Таблица1[[#This Row],[Вес/шт]]*Таблица1[[#This Row],[Заказ, шт]]=0,"",Таблица1[[#This Row],[Вес/шт]]*Таблица1[[#This Row],[Заказ, шт]])</f>
        <v/>
      </c>
      <c r="I651" s="78">
        <v>200</v>
      </c>
      <c r="J651" s="68" t="str">
        <f>IF(Таблица1[[#This Row],[Примерная вместимость в бокс]]="","",IFERROR(IF(Таблица1[[#This Row],[Заказ, шт]]="","",L651/I651),0))</f>
        <v/>
      </c>
      <c r="K651" s="94">
        <v>3.7012</v>
      </c>
      <c r="L651" s="69"/>
      <c r="M651" s="92">
        <f>Таблица1[[#This Row],[Заказ, шт]]*Таблица1[[#This Row],[Цена , €]]</f>
        <v>0</v>
      </c>
      <c r="N651" s="90" t="str">
        <f>IF(Таблица1[[#This Row],[Заказ, шт]]="","",Таблица1[[#This Row],[Цена , €]]*$O$13*$M$8)</f>
        <v/>
      </c>
      <c r="O651" s="40"/>
    </row>
    <row r="652" spans="2:15">
      <c r="B652" s="66" t="s">
        <v>758</v>
      </c>
      <c r="C652" s="67" t="s">
        <v>1632</v>
      </c>
      <c r="D652" s="66" t="s">
        <v>94</v>
      </c>
      <c r="E652" s="68">
        <v>1</v>
      </c>
      <c r="F652" s="68" t="s">
        <v>218</v>
      </c>
      <c r="G652" s="77"/>
      <c r="H652" s="77" t="str">
        <f>IF(Таблица1[[#This Row],[Вес/шт]]*Таблица1[[#This Row],[Заказ, шт]]=0,"",Таблица1[[#This Row],[Вес/шт]]*Таблица1[[#This Row],[Заказ, шт]])</f>
        <v/>
      </c>
      <c r="I652" s="78">
        <v>85</v>
      </c>
      <c r="J652" s="68" t="str">
        <f>IF(Таблица1[[#This Row],[Примерная вместимость в бокс]]="","",IFERROR(IF(Таблица1[[#This Row],[Заказ, шт]]="","",L652/I652),0))</f>
        <v/>
      </c>
      <c r="K652" s="94">
        <v>6.9398</v>
      </c>
      <c r="L652" s="69"/>
      <c r="M652" s="92">
        <f>Таблица1[[#This Row],[Заказ, шт]]*Таблица1[[#This Row],[Цена , €]]</f>
        <v>0</v>
      </c>
      <c r="N652" s="90" t="str">
        <f>IF(Таблица1[[#This Row],[Заказ, шт]]="","",Таблица1[[#This Row],[Цена , €]]*$O$13*$M$8)</f>
        <v/>
      </c>
      <c r="O652" s="40"/>
    </row>
    <row r="653" spans="2:15">
      <c r="B653" s="71" t="s">
        <v>1005</v>
      </c>
      <c r="C653" s="67" t="s">
        <v>1633</v>
      </c>
      <c r="D653" s="66" t="s">
        <v>152</v>
      </c>
      <c r="E653" s="68">
        <v>10</v>
      </c>
      <c r="F653" s="68" t="s">
        <v>88</v>
      </c>
      <c r="G653" s="77"/>
      <c r="H653" s="77" t="str">
        <f>IF(Таблица1[[#This Row],[Вес/шт]]*Таблица1[[#This Row],[Заказ, шт]]=0,"",Таблица1[[#This Row],[Вес/шт]]*Таблица1[[#This Row],[Заказ, шт]])</f>
        <v/>
      </c>
      <c r="I653" s="78">
        <v>200</v>
      </c>
      <c r="J653" s="68" t="str">
        <f>IF(Таблица1[[#This Row],[Примерная вместимость в бокс]]="","",IFERROR(IF(Таблица1[[#This Row],[Заказ, шт]]="","",L653/I653),0))</f>
        <v/>
      </c>
      <c r="K653" s="94">
        <v>3.7012</v>
      </c>
      <c r="L653" s="69"/>
      <c r="M653" s="92">
        <f>Таблица1[[#This Row],[Заказ, шт]]*Таблица1[[#This Row],[Цена , €]]</f>
        <v>0</v>
      </c>
      <c r="N653" s="90" t="str">
        <f>IF(Таблица1[[#This Row],[Заказ, шт]]="","",Таблица1[[#This Row],[Цена , €]]*$O$13*$M$8)</f>
        <v/>
      </c>
      <c r="O653" s="40"/>
    </row>
    <row r="654" spans="2:15">
      <c r="B654" s="66" t="s">
        <v>761</v>
      </c>
      <c r="C654" s="67" t="s">
        <v>1634</v>
      </c>
      <c r="D654" s="66" t="s">
        <v>98</v>
      </c>
      <c r="E654" s="68">
        <v>1</v>
      </c>
      <c r="F654" s="68" t="s">
        <v>865</v>
      </c>
      <c r="G654" s="77">
        <v>11</v>
      </c>
      <c r="H654" s="77" t="str">
        <f>IF(Таблица1[[#This Row],[Вес/шт]]*Таблица1[[#This Row],[Заказ, шт]]=0,"",Таблица1[[#This Row],[Вес/шт]]*Таблица1[[#This Row],[Заказ, шт]])</f>
        <v/>
      </c>
      <c r="I654" s="78"/>
      <c r="J654" s="68" t="str">
        <f>IF(Таблица1[[#This Row],[Примерная вместимость в бокс]]="","",IFERROR(IF(Таблица1[[#This Row],[Заказ, шт]]="","",L654/I654),0))</f>
        <v/>
      </c>
      <c r="K654" s="94">
        <v>16.192799999999998</v>
      </c>
      <c r="L654" s="69"/>
      <c r="M654" s="92">
        <f>Таблица1[[#This Row],[Заказ, шт]]*Таблица1[[#This Row],[Цена , €]]</f>
        <v>0</v>
      </c>
      <c r="N654" s="90" t="str">
        <f>IF(Таблица1[[#This Row],[Заказ, шт]]="","",Таблица1[[#This Row],[Цена , €]]*$O$13*$M$8)</f>
        <v/>
      </c>
      <c r="O654" s="40"/>
    </row>
    <row r="655" spans="2:15">
      <c r="B655" s="66" t="s">
        <v>823</v>
      </c>
      <c r="C655" s="67" t="s">
        <v>1635</v>
      </c>
      <c r="D655" s="66" t="s">
        <v>150</v>
      </c>
      <c r="E655" s="68">
        <v>1</v>
      </c>
      <c r="F655" s="68" t="s">
        <v>246</v>
      </c>
      <c r="G655" s="77">
        <v>25</v>
      </c>
      <c r="H655" s="77" t="str">
        <f>IF(Таблица1[[#This Row],[Вес/шт]]*Таблица1[[#This Row],[Заказ, шт]]=0,"",Таблица1[[#This Row],[Вес/шт]]*Таблица1[[#This Row],[Заказ, шт]])</f>
        <v/>
      </c>
      <c r="I655" s="78"/>
      <c r="J655" s="68" t="str">
        <f>IF(Таблица1[[#This Row],[Примерная вместимость в бокс]]="","",IFERROR(IF(Таблица1[[#This Row],[Заказ, шт]]="","",L655/I655),0))</f>
        <v/>
      </c>
      <c r="K655" s="94">
        <v>57.831299999999999</v>
      </c>
      <c r="L655" s="69"/>
      <c r="M655" s="92">
        <f>Таблица1[[#This Row],[Заказ, шт]]*Таблица1[[#This Row],[Цена , €]]</f>
        <v>0</v>
      </c>
      <c r="N655" s="90" t="str">
        <f>IF(Таблица1[[#This Row],[Заказ, шт]]="","",Таблица1[[#This Row],[Цена , €]]*$O$13*$M$8)</f>
        <v/>
      </c>
      <c r="O655" s="40"/>
    </row>
    <row r="656" spans="2:15">
      <c r="B656" s="66" t="s">
        <v>824</v>
      </c>
      <c r="C656" s="67" t="s">
        <v>1636</v>
      </c>
      <c r="D656" s="66" t="s">
        <v>94</v>
      </c>
      <c r="E656" s="68">
        <v>1</v>
      </c>
      <c r="F656" s="68" t="s">
        <v>91</v>
      </c>
      <c r="G656" s="77"/>
      <c r="H656" s="77" t="str">
        <f>IF(Таблица1[[#This Row],[Вес/шт]]*Таблица1[[#This Row],[Заказ, шт]]=0,"",Таблица1[[#This Row],[Вес/шт]]*Таблица1[[#This Row],[Заказ, шт]])</f>
        <v/>
      </c>
      <c r="I656" s="78">
        <v>85</v>
      </c>
      <c r="J656" s="68" t="str">
        <f>IF(Таблица1[[#This Row],[Примерная вместимость в бокс]]="","",IFERROR(IF(Таблица1[[#This Row],[Заказ, шт]]="","",L656/I656),0))</f>
        <v/>
      </c>
      <c r="K656" s="94">
        <v>6.9398</v>
      </c>
      <c r="L656" s="69"/>
      <c r="M656" s="92">
        <f>Таблица1[[#This Row],[Заказ, шт]]*Таблица1[[#This Row],[Цена , €]]</f>
        <v>0</v>
      </c>
      <c r="N656" s="90" t="str">
        <f>IF(Таблица1[[#This Row],[Заказ, шт]]="","",Таблица1[[#This Row],[Цена , €]]*$O$13*$M$8)</f>
        <v/>
      </c>
      <c r="O656" s="40"/>
    </row>
    <row r="657" spans="2:15">
      <c r="B657" s="66" t="s">
        <v>825</v>
      </c>
      <c r="C657" s="67" t="s">
        <v>1637</v>
      </c>
      <c r="D657" s="66" t="s">
        <v>100</v>
      </c>
      <c r="E657" s="68">
        <v>1</v>
      </c>
      <c r="F657" s="68" t="s">
        <v>155</v>
      </c>
      <c r="G657" s="77">
        <v>6</v>
      </c>
      <c r="H657" s="77" t="str">
        <f>IF(Таблица1[[#This Row],[Вес/шт]]*Таблица1[[#This Row],[Заказ, шт]]=0,"",Таблица1[[#This Row],[Вес/шт]]*Таблица1[[#This Row],[Заказ, шт]])</f>
        <v/>
      </c>
      <c r="I657" s="78"/>
      <c r="J657" s="68" t="str">
        <f>IF(Таблица1[[#This Row],[Примерная вместимость в бокс]]="","",IFERROR(IF(Таблица1[[#This Row],[Заказ, шт]]="","",L657/I657),0))</f>
        <v/>
      </c>
      <c r="K657" s="94">
        <v>15.036099999999999</v>
      </c>
      <c r="L657" s="69"/>
      <c r="M657" s="92">
        <f>Таблица1[[#This Row],[Заказ, шт]]*Таблица1[[#This Row],[Цена , €]]</f>
        <v>0</v>
      </c>
      <c r="N657" s="90" t="str">
        <f>IF(Таблица1[[#This Row],[Заказ, шт]]="","",Таблица1[[#This Row],[Цена , €]]*$O$13*$M$8)</f>
        <v/>
      </c>
      <c r="O657" s="40"/>
    </row>
    <row r="658" spans="2:15">
      <c r="B658" s="66" t="s">
        <v>777</v>
      </c>
      <c r="C658" s="67" t="s">
        <v>1638</v>
      </c>
      <c r="D658" s="66" t="s">
        <v>152</v>
      </c>
      <c r="E658" s="68">
        <v>10</v>
      </c>
      <c r="F658" s="68" t="s">
        <v>96</v>
      </c>
      <c r="G658" s="77"/>
      <c r="H658" s="77" t="str">
        <f>IF(Таблица1[[#This Row],[Вес/шт]]*Таблица1[[#This Row],[Заказ, шт]]=0,"",Таблица1[[#This Row],[Вес/шт]]*Таблица1[[#This Row],[Заказ, шт]])</f>
        <v/>
      </c>
      <c r="I658" s="78">
        <v>200</v>
      </c>
      <c r="J658" s="68" t="str">
        <f>IF(Таблица1[[#This Row],[Примерная вместимость в бокс]]="","",IFERROR(IF(Таблица1[[#This Row],[Заказ, шт]]="","",L658/I658),0))</f>
        <v/>
      </c>
      <c r="K658" s="94">
        <v>3.7012</v>
      </c>
      <c r="L658" s="69"/>
      <c r="M658" s="92">
        <f>Таблица1[[#This Row],[Заказ, шт]]*Таблица1[[#This Row],[Цена , €]]</f>
        <v>0</v>
      </c>
      <c r="N658" s="90" t="str">
        <f>IF(Таблица1[[#This Row],[Заказ, шт]]="","",Таблица1[[#This Row],[Цена , €]]*$O$13*$M$8)</f>
        <v/>
      </c>
      <c r="O658" s="40"/>
    </row>
    <row r="659" spans="2:15">
      <c r="B659" s="66" t="s">
        <v>778</v>
      </c>
      <c r="C659" s="67" t="s">
        <v>1639</v>
      </c>
      <c r="D659" s="66" t="s">
        <v>184</v>
      </c>
      <c r="E659" s="68">
        <v>1</v>
      </c>
      <c r="F659" s="68" t="s">
        <v>153</v>
      </c>
      <c r="G659" s="77">
        <v>13</v>
      </c>
      <c r="H659" s="77" t="str">
        <f>IF(Таблица1[[#This Row],[Вес/шт]]*Таблица1[[#This Row],[Заказ, шт]]=0,"",Таблица1[[#This Row],[Вес/шт]]*Таблица1[[#This Row],[Заказ, шт]])</f>
        <v/>
      </c>
      <c r="I659" s="78"/>
      <c r="J659" s="68" t="str">
        <f>IF(Таблица1[[#This Row],[Примерная вместимость в бокс]]="","",IFERROR(IF(Таблица1[[#This Row],[Заказ, шт]]="","",L659/I659),0))</f>
        <v/>
      </c>
      <c r="K659" s="94">
        <v>10.1205</v>
      </c>
      <c r="L659" s="69"/>
      <c r="M659" s="92">
        <f>Таблица1[[#This Row],[Заказ, шт]]*Таблица1[[#This Row],[Цена , €]]</f>
        <v>0</v>
      </c>
      <c r="N659" s="90" t="str">
        <f>IF(Таблица1[[#This Row],[Заказ, шт]]="","",Таблица1[[#This Row],[Цена , €]]*$O$13*$M$8)</f>
        <v/>
      </c>
      <c r="O659" s="40"/>
    </row>
    <row r="660" spans="2:15">
      <c r="B660" s="66" t="s">
        <v>780</v>
      </c>
      <c r="C660" s="67" t="s">
        <v>1640</v>
      </c>
      <c r="D660" s="66" t="s">
        <v>156</v>
      </c>
      <c r="E660" s="68">
        <v>1</v>
      </c>
      <c r="F660" s="68" t="s">
        <v>968</v>
      </c>
      <c r="G660" s="77">
        <v>35</v>
      </c>
      <c r="H660" s="77" t="str">
        <f>IF(Таблица1[[#This Row],[Вес/шт]]*Таблица1[[#This Row],[Заказ, шт]]=0,"",Таблица1[[#This Row],[Вес/шт]]*Таблица1[[#This Row],[Заказ, шт]])</f>
        <v/>
      </c>
      <c r="I660" s="78"/>
      <c r="J660" s="68" t="str">
        <f>IF(Таблица1[[#This Row],[Примерная вместимость в бокс]]="","",IFERROR(IF(Таблица1[[#This Row],[Заказ, шт]]="","",L660/I660),0))</f>
        <v/>
      </c>
      <c r="K660" s="94">
        <v>20.530100000000001</v>
      </c>
      <c r="L660" s="69"/>
      <c r="M660" s="92">
        <f>Таблица1[[#This Row],[Заказ, шт]]*Таблица1[[#This Row],[Цена , €]]</f>
        <v>0</v>
      </c>
      <c r="N660" s="90" t="str">
        <f>IF(Таблица1[[#This Row],[Заказ, шт]]="","",Таблица1[[#This Row],[Цена , €]]*$O$13*$M$8)</f>
        <v/>
      </c>
      <c r="O660" s="40"/>
    </row>
    <row r="661" spans="2:15">
      <c r="B661" s="66" t="s">
        <v>779</v>
      </c>
      <c r="C661" s="67" t="s">
        <v>1641</v>
      </c>
      <c r="D661" s="66" t="s">
        <v>132</v>
      </c>
      <c r="E661" s="68">
        <v>1</v>
      </c>
      <c r="F661" s="68" t="s">
        <v>153</v>
      </c>
      <c r="G661" s="77"/>
      <c r="H661" s="77" t="str">
        <f>IF(Таблица1[[#This Row],[Вес/шт]]*Таблица1[[#This Row],[Заказ, шт]]=0,"",Таблица1[[#This Row],[Вес/шт]]*Таблица1[[#This Row],[Заказ, шт]])</f>
        <v/>
      </c>
      <c r="I661" s="78">
        <v>85</v>
      </c>
      <c r="J661" s="68" t="str">
        <f>IF(Таблица1[[#This Row],[Примерная вместимость в бокс]]="","",IFERROR(IF(Таблица1[[#This Row],[Заказ, шт]]="","",L661/I661),0))</f>
        <v/>
      </c>
      <c r="K661" s="94">
        <v>5.4939999999999998</v>
      </c>
      <c r="L661" s="69"/>
      <c r="M661" s="92">
        <f>Таблица1[[#This Row],[Заказ, шт]]*Таблица1[[#This Row],[Цена , €]]</f>
        <v>0</v>
      </c>
      <c r="N661" s="90" t="str">
        <f>IF(Таблица1[[#This Row],[Заказ, шт]]="","",Таблица1[[#This Row],[Цена , €]]*$O$13*$M$8)</f>
        <v/>
      </c>
      <c r="O661" s="40"/>
    </row>
    <row r="662" spans="2:15">
      <c r="B662" s="66" t="s">
        <v>781</v>
      </c>
      <c r="C662" s="67" t="s">
        <v>1642</v>
      </c>
      <c r="D662" s="66" t="s">
        <v>147</v>
      </c>
      <c r="E662" s="68">
        <v>1</v>
      </c>
      <c r="F662" s="68" t="s">
        <v>243</v>
      </c>
      <c r="G662" s="77">
        <v>9</v>
      </c>
      <c r="H662" s="77" t="str">
        <f>IF(Таблица1[[#This Row],[Вес/шт]]*Таблица1[[#This Row],[Заказ, шт]]=0,"",Таблица1[[#This Row],[Вес/шт]]*Таблица1[[#This Row],[Заказ, шт]])</f>
        <v/>
      </c>
      <c r="I662" s="78"/>
      <c r="J662" s="68" t="str">
        <f>IF(Таблица1[[#This Row],[Примерная вместимость в бокс]]="","",IFERROR(IF(Таблица1[[#This Row],[Заказ, шт]]="","",L662/I662),0))</f>
        <v/>
      </c>
      <c r="K662" s="94">
        <v>8.0963999999999992</v>
      </c>
      <c r="L662" s="69"/>
      <c r="M662" s="92">
        <f>Таблица1[[#This Row],[Заказ, шт]]*Таблица1[[#This Row],[Цена , €]]</f>
        <v>0</v>
      </c>
      <c r="N662" s="90" t="str">
        <f>IF(Таблица1[[#This Row],[Заказ, шт]]="","",Таблица1[[#This Row],[Цена , €]]*$O$13*$M$8)</f>
        <v/>
      </c>
      <c r="O662" s="40"/>
    </row>
    <row r="663" spans="2:15">
      <c r="B663" s="66" t="s">
        <v>783</v>
      </c>
      <c r="C663" s="67" t="s">
        <v>1643</v>
      </c>
      <c r="D663" s="66" t="s">
        <v>184</v>
      </c>
      <c r="E663" s="68">
        <v>1</v>
      </c>
      <c r="F663" s="68" t="s">
        <v>149</v>
      </c>
      <c r="G663" s="77">
        <v>13</v>
      </c>
      <c r="H663" s="77" t="str">
        <f>IF(Таблица1[[#This Row],[Вес/шт]]*Таблица1[[#This Row],[Заказ, шт]]=0,"",Таблица1[[#This Row],[Вес/шт]]*Таблица1[[#This Row],[Заказ, шт]])</f>
        <v/>
      </c>
      <c r="I663" s="78"/>
      <c r="J663" s="68" t="str">
        <f>IF(Таблица1[[#This Row],[Примерная вместимость в бокс]]="","",IFERROR(IF(Таблица1[[#This Row],[Заказ, шт]]="","",L663/I663),0))</f>
        <v/>
      </c>
      <c r="K663" s="94">
        <v>11.5663</v>
      </c>
      <c r="L663" s="69"/>
      <c r="M663" s="92">
        <f>Таблица1[[#This Row],[Заказ, шт]]*Таблица1[[#This Row],[Цена , €]]</f>
        <v>0</v>
      </c>
      <c r="N663" s="90" t="str">
        <f>IF(Таблица1[[#This Row],[Заказ, шт]]="","",Таблица1[[#This Row],[Цена , €]]*$O$13*$M$8)</f>
        <v/>
      </c>
      <c r="O663" s="40"/>
    </row>
    <row r="664" spans="2:15">
      <c r="B664" s="66" t="s">
        <v>782</v>
      </c>
      <c r="C664" s="67" t="s">
        <v>1644</v>
      </c>
      <c r="D664" s="66" t="s">
        <v>86</v>
      </c>
      <c r="E664" s="68">
        <v>10</v>
      </c>
      <c r="F664" s="68" t="s">
        <v>99</v>
      </c>
      <c r="G664" s="77"/>
      <c r="H664" s="77" t="str">
        <f>IF(Таблица1[[#This Row],[Вес/шт]]*Таблица1[[#This Row],[Заказ, шт]]=0,"",Таблица1[[#This Row],[Вес/шт]]*Таблица1[[#This Row],[Заказ, шт]])</f>
        <v/>
      </c>
      <c r="I664" s="78">
        <v>200</v>
      </c>
      <c r="J664" s="68" t="str">
        <f>IF(Таблица1[[#This Row],[Примерная вместимость в бокс]]="","",IFERROR(IF(Таблица1[[#This Row],[Заказ, шт]]="","",L664/I664),0))</f>
        <v/>
      </c>
      <c r="K664" s="94">
        <v>2.3132999999999999</v>
      </c>
      <c r="L664" s="69"/>
      <c r="M664" s="92">
        <f>Таблица1[[#This Row],[Заказ, шт]]*Таблица1[[#This Row],[Цена , €]]</f>
        <v>0</v>
      </c>
      <c r="N664" s="90" t="str">
        <f>IF(Таблица1[[#This Row],[Заказ, шт]]="","",Таблица1[[#This Row],[Цена , €]]*$O$13*$M$8)</f>
        <v/>
      </c>
      <c r="O664" s="40"/>
    </row>
    <row r="665" spans="2:15">
      <c r="B665" s="66" t="s">
        <v>784</v>
      </c>
      <c r="C665" s="67" t="s">
        <v>1645</v>
      </c>
      <c r="D665" s="66" t="s">
        <v>81</v>
      </c>
      <c r="E665" s="68">
        <v>50</v>
      </c>
      <c r="F665" s="68" t="s">
        <v>88</v>
      </c>
      <c r="G665" s="77"/>
      <c r="H665" s="77" t="str">
        <f>IF(Таблица1[[#This Row],[Вес/шт]]*Таблица1[[#This Row],[Заказ, шт]]=0,"",Таблица1[[#This Row],[Вес/шт]]*Таблица1[[#This Row],[Заказ, шт]])</f>
        <v/>
      </c>
      <c r="I665" s="78">
        <v>1000</v>
      </c>
      <c r="J665" s="68" t="str">
        <f>IF(Таблица1[[#This Row],[Примерная вместимость в бокс]]="","",IFERROR(IF(Таблица1[[#This Row],[Заказ, шт]]="","",L665/I665),0))</f>
        <v/>
      </c>
      <c r="K665" s="94">
        <v>0.95420000000000005</v>
      </c>
      <c r="L665" s="69"/>
      <c r="M665" s="92">
        <f>Таблица1[[#This Row],[Заказ, шт]]*Таблица1[[#This Row],[Цена , €]]</f>
        <v>0</v>
      </c>
      <c r="N665" s="90" t="str">
        <f>IF(Таблица1[[#This Row],[Заказ, шт]]="","",Таблица1[[#This Row],[Цена , €]]*$O$13*$M$8)</f>
        <v/>
      </c>
      <c r="O665" s="40"/>
    </row>
    <row r="666" spans="2:15">
      <c r="B666" s="66" t="s">
        <v>785</v>
      </c>
      <c r="C666" s="67" t="s">
        <v>1646</v>
      </c>
      <c r="D666" s="66" t="s">
        <v>147</v>
      </c>
      <c r="E666" s="68">
        <v>1</v>
      </c>
      <c r="F666" s="68" t="s">
        <v>208</v>
      </c>
      <c r="G666" s="77">
        <v>9</v>
      </c>
      <c r="H666" s="77" t="str">
        <f>IF(Таблица1[[#This Row],[Вес/шт]]*Таблица1[[#This Row],[Заказ, шт]]=0,"",Таблица1[[#This Row],[Вес/шт]]*Таблица1[[#This Row],[Заказ, шт]])</f>
        <v/>
      </c>
      <c r="I666" s="78"/>
      <c r="J666" s="68" t="str">
        <f>IF(Таблица1[[#This Row],[Примерная вместимость в бокс]]="","",IFERROR(IF(Таблица1[[#This Row],[Заказ, шт]]="","",L666/I666),0))</f>
        <v/>
      </c>
      <c r="K666" s="94">
        <v>8.0963999999999992</v>
      </c>
      <c r="L666" s="69"/>
      <c r="M666" s="92">
        <f>Таблица1[[#This Row],[Заказ, шт]]*Таблица1[[#This Row],[Цена , €]]</f>
        <v>0</v>
      </c>
      <c r="N666" s="90" t="str">
        <f>IF(Таблица1[[#This Row],[Заказ, шт]]="","",Таблица1[[#This Row],[Цена , €]]*$O$13*$M$8)</f>
        <v/>
      </c>
      <c r="O666" s="40"/>
    </row>
    <row r="667" spans="2:15">
      <c r="B667" s="66" t="s">
        <v>787</v>
      </c>
      <c r="C667" s="67" t="s">
        <v>1647</v>
      </c>
      <c r="D667" s="66" t="s">
        <v>86</v>
      </c>
      <c r="E667" s="68">
        <v>10</v>
      </c>
      <c r="F667" s="68" t="s">
        <v>87</v>
      </c>
      <c r="G667" s="77"/>
      <c r="H667" s="77" t="str">
        <f>IF(Таблица1[[#This Row],[Вес/шт]]*Таблица1[[#This Row],[Заказ, шт]]=0,"",Таблица1[[#This Row],[Вес/шт]]*Таблица1[[#This Row],[Заказ, шт]])</f>
        <v/>
      </c>
      <c r="I667" s="78">
        <v>200</v>
      </c>
      <c r="J667" s="68" t="str">
        <f>IF(Таблица1[[#This Row],[Примерная вместимость в бокс]]="","",IFERROR(IF(Таблица1[[#This Row],[Заказ, шт]]="","",L667/I667),0))</f>
        <v/>
      </c>
      <c r="K667" s="94">
        <v>3.1806999999999999</v>
      </c>
      <c r="L667" s="69"/>
      <c r="M667" s="92">
        <f>Таблица1[[#This Row],[Заказ, шт]]*Таблица1[[#This Row],[Цена , €]]</f>
        <v>0</v>
      </c>
      <c r="N667" s="90" t="str">
        <f>IF(Таблица1[[#This Row],[Заказ, шт]]="","",Таблица1[[#This Row],[Цена , €]]*$O$13*$M$8)</f>
        <v/>
      </c>
      <c r="O667" s="40"/>
    </row>
    <row r="668" spans="2:15">
      <c r="B668" s="66" t="s">
        <v>786</v>
      </c>
      <c r="C668" s="67" t="s">
        <v>1648</v>
      </c>
      <c r="D668" s="66" t="s">
        <v>156</v>
      </c>
      <c r="E668" s="68">
        <v>1</v>
      </c>
      <c r="F668" s="68" t="s">
        <v>885</v>
      </c>
      <c r="G668" s="77">
        <v>35</v>
      </c>
      <c r="H668" s="77" t="str">
        <f>IF(Таблица1[[#This Row],[Вес/шт]]*Таблица1[[#This Row],[Заказ, шт]]=0,"",Таблица1[[#This Row],[Вес/шт]]*Таблица1[[#This Row],[Заказ, шт]])</f>
        <v/>
      </c>
      <c r="I668" s="78"/>
      <c r="J668" s="68" t="str">
        <f>IF(Таблица1[[#This Row],[Примерная вместимость в бокс]]="","",IFERROR(IF(Таблица1[[#This Row],[Заказ, шт]]="","",L668/I668),0))</f>
        <v/>
      </c>
      <c r="K668" s="94">
        <v>26.602399999999999</v>
      </c>
      <c r="L668" s="69"/>
      <c r="M668" s="92">
        <f>Таблица1[[#This Row],[Заказ, шт]]*Таблица1[[#This Row],[Цена , €]]</f>
        <v>0</v>
      </c>
      <c r="N668" s="90" t="str">
        <f>IF(Таблица1[[#This Row],[Заказ, шт]]="","",Таблица1[[#This Row],[Цена , €]]*$O$13*$M$8)</f>
        <v/>
      </c>
      <c r="O668" s="40"/>
    </row>
    <row r="669" spans="2:15">
      <c r="B669" s="66" t="s">
        <v>788</v>
      </c>
      <c r="C669" s="67" t="s">
        <v>1649</v>
      </c>
      <c r="D669" s="66" t="s">
        <v>86</v>
      </c>
      <c r="E669" s="68">
        <v>10</v>
      </c>
      <c r="F669" s="68" t="s">
        <v>88</v>
      </c>
      <c r="G669" s="77"/>
      <c r="H669" s="77" t="str">
        <f>IF(Таблица1[[#This Row],[Вес/шт]]*Таблица1[[#This Row],[Заказ, шт]]=0,"",Таблица1[[#This Row],[Вес/шт]]*Таблица1[[#This Row],[Заказ, шт]])</f>
        <v/>
      </c>
      <c r="I669" s="78">
        <v>200</v>
      </c>
      <c r="J669" s="68" t="str">
        <f>IF(Таблица1[[#This Row],[Примерная вместимость в бокс]]="","",IFERROR(IF(Таблица1[[#This Row],[Заказ, шт]]="","",L669/I669),0))</f>
        <v/>
      </c>
      <c r="K669" s="94">
        <v>3.1806999999999999</v>
      </c>
      <c r="L669" s="69"/>
      <c r="M669" s="92">
        <f>Таблица1[[#This Row],[Заказ, шт]]*Таблица1[[#This Row],[Цена , €]]</f>
        <v>0</v>
      </c>
      <c r="N669" s="90" t="str">
        <f>IF(Таблица1[[#This Row],[Заказ, шт]]="","",Таблица1[[#This Row],[Цена , €]]*$O$13*$M$8)</f>
        <v/>
      </c>
      <c r="O669" s="40"/>
    </row>
    <row r="670" spans="2:15">
      <c r="B670" s="66" t="s">
        <v>790</v>
      </c>
      <c r="C670" s="67" t="s">
        <v>1650</v>
      </c>
      <c r="D670" s="66" t="s">
        <v>94</v>
      </c>
      <c r="E670" s="68">
        <v>1</v>
      </c>
      <c r="F670" s="68" t="s">
        <v>88</v>
      </c>
      <c r="G670" s="77"/>
      <c r="H670" s="77" t="str">
        <f>IF(Таблица1[[#This Row],[Вес/шт]]*Таблица1[[#This Row],[Заказ, шт]]=0,"",Таблица1[[#This Row],[Вес/шт]]*Таблица1[[#This Row],[Заказ, шт]])</f>
        <v/>
      </c>
      <c r="I670" s="78">
        <v>85</v>
      </c>
      <c r="J670" s="68" t="str">
        <f>IF(Таблица1[[#This Row],[Примерная вместимость в бокс]]="","",IFERROR(IF(Таблица1[[#This Row],[Заказ, шт]]="","",L670/I670),0))</f>
        <v/>
      </c>
      <c r="K670" s="94">
        <v>5.4939999999999998</v>
      </c>
      <c r="L670" s="69"/>
      <c r="M670" s="92">
        <f>Таблица1[[#This Row],[Заказ, шт]]*Таблица1[[#This Row],[Цена , €]]</f>
        <v>0</v>
      </c>
      <c r="N670" s="90" t="str">
        <f>IF(Таблица1[[#This Row],[Заказ, шт]]="","",Таблица1[[#This Row],[Цена , €]]*$O$13*$M$8)</f>
        <v/>
      </c>
      <c r="O670" s="40"/>
    </row>
    <row r="671" spans="2:15">
      <c r="B671" s="66" t="s">
        <v>789</v>
      </c>
      <c r="C671" s="67" t="s">
        <v>1651</v>
      </c>
      <c r="D671" s="66" t="s">
        <v>81</v>
      </c>
      <c r="E671" s="68">
        <v>50</v>
      </c>
      <c r="F671" s="68" t="s">
        <v>85</v>
      </c>
      <c r="G671" s="77"/>
      <c r="H671" s="77" t="str">
        <f>IF(Таблица1[[#This Row],[Вес/шт]]*Таблица1[[#This Row],[Заказ, шт]]=0,"",Таблица1[[#This Row],[Вес/шт]]*Таблица1[[#This Row],[Заказ, шт]])</f>
        <v/>
      </c>
      <c r="I671" s="78">
        <v>1000</v>
      </c>
      <c r="J671" s="68" t="str">
        <f>IF(Таблица1[[#This Row],[Примерная вместимость в бокс]]="","",IFERROR(IF(Таблица1[[#This Row],[Заказ, шт]]="","",L671/I671),0))</f>
        <v/>
      </c>
      <c r="K671" s="94">
        <v>1.0409999999999999</v>
      </c>
      <c r="L671" s="69"/>
      <c r="M671" s="92">
        <f>Таблица1[[#This Row],[Заказ, шт]]*Таблица1[[#This Row],[Цена , €]]</f>
        <v>0</v>
      </c>
      <c r="N671" s="90" t="str">
        <f>IF(Таблица1[[#This Row],[Заказ, шт]]="","",Таблица1[[#This Row],[Цена , €]]*$O$13*$M$8)</f>
        <v/>
      </c>
      <c r="O671" s="40"/>
    </row>
    <row r="672" spans="2:15">
      <c r="B672" s="66" t="s">
        <v>791</v>
      </c>
      <c r="C672" s="67" t="s">
        <v>1652</v>
      </c>
      <c r="D672" s="66" t="s">
        <v>81</v>
      </c>
      <c r="E672" s="68">
        <v>50</v>
      </c>
      <c r="F672" s="68" t="s">
        <v>867</v>
      </c>
      <c r="G672" s="77"/>
      <c r="H672" s="77" t="str">
        <f>IF(Таблица1[[#This Row],[Вес/шт]]*Таблица1[[#This Row],[Заказ, шт]]=0,"",Таблица1[[#This Row],[Вес/шт]]*Таблица1[[#This Row],[Заказ, шт]])</f>
        <v/>
      </c>
      <c r="I672" s="78">
        <v>1000</v>
      </c>
      <c r="J672" s="68" t="str">
        <f>IF(Таблица1[[#This Row],[Примерная вместимость в бокс]]="","",IFERROR(IF(Таблица1[[#This Row],[Заказ, шт]]="","",L672/I672),0))</f>
        <v/>
      </c>
      <c r="K672" s="94">
        <v>1.012</v>
      </c>
      <c r="L672" s="69"/>
      <c r="M672" s="92">
        <f>Таблица1[[#This Row],[Заказ, шт]]*Таблица1[[#This Row],[Цена , €]]</f>
        <v>0</v>
      </c>
      <c r="N672" s="90" t="str">
        <f>IF(Таблица1[[#This Row],[Заказ, шт]]="","",Таблица1[[#This Row],[Цена , €]]*$O$13*$M$8)</f>
        <v/>
      </c>
      <c r="O672" s="40"/>
    </row>
    <row r="673" spans="2:15">
      <c r="B673" s="66" t="s">
        <v>792</v>
      </c>
      <c r="C673" s="67" t="s">
        <v>1653</v>
      </c>
      <c r="D673" s="66" t="s">
        <v>86</v>
      </c>
      <c r="E673" s="68">
        <v>10</v>
      </c>
      <c r="F673" s="68" t="s">
        <v>89</v>
      </c>
      <c r="G673" s="77"/>
      <c r="H673" s="77" t="str">
        <f>IF(Таблица1[[#This Row],[Вес/шт]]*Таблица1[[#This Row],[Заказ, шт]]=0,"",Таблица1[[#This Row],[Вес/шт]]*Таблица1[[#This Row],[Заказ, шт]])</f>
        <v/>
      </c>
      <c r="I673" s="78">
        <v>200</v>
      </c>
      <c r="J673" s="68" t="str">
        <f>IF(Таблица1[[#This Row],[Примерная вместимость в бокс]]="","",IFERROR(IF(Таблица1[[#This Row],[Заказ, шт]]="","",L673/I673),0))</f>
        <v/>
      </c>
      <c r="K673" s="94">
        <v>3.1806999999999999</v>
      </c>
      <c r="L673" s="69"/>
      <c r="M673" s="92">
        <f>Таблица1[[#This Row],[Заказ, шт]]*Таблица1[[#This Row],[Цена , €]]</f>
        <v>0</v>
      </c>
      <c r="N673" s="90" t="str">
        <f>IF(Таблица1[[#This Row],[Заказ, шт]]="","",Таблица1[[#This Row],[Цена , €]]*$O$13*$M$8)</f>
        <v/>
      </c>
      <c r="O673" s="40"/>
    </row>
    <row r="674" spans="2:15">
      <c r="B674" s="66" t="s">
        <v>793</v>
      </c>
      <c r="C674" s="67" t="s">
        <v>1654</v>
      </c>
      <c r="D674" s="66" t="s">
        <v>94</v>
      </c>
      <c r="E674" s="68">
        <v>1</v>
      </c>
      <c r="F674" s="68" t="s">
        <v>161</v>
      </c>
      <c r="G674" s="77"/>
      <c r="H674" s="77" t="str">
        <f>IF(Таблица1[[#This Row],[Вес/шт]]*Таблица1[[#This Row],[Заказ, шт]]=0,"",Таблица1[[#This Row],[Вес/шт]]*Таблица1[[#This Row],[Заказ, шт]])</f>
        <v/>
      </c>
      <c r="I674" s="78">
        <v>85</v>
      </c>
      <c r="J674" s="68" t="str">
        <f>IF(Таблица1[[#This Row],[Примерная вместимость в бокс]]="","",IFERROR(IF(Таблица1[[#This Row],[Заказ, шт]]="","",L674/I674),0))</f>
        <v/>
      </c>
      <c r="K674" s="94">
        <v>5.4939999999999998</v>
      </c>
      <c r="L674" s="69"/>
      <c r="M674" s="92">
        <f>Таблица1[[#This Row],[Заказ, шт]]*Таблица1[[#This Row],[Цена , €]]</f>
        <v>0</v>
      </c>
      <c r="N674" s="90" t="str">
        <f>IF(Таблица1[[#This Row],[Заказ, шт]]="","",Таблица1[[#This Row],[Цена , €]]*$O$13*$M$8)</f>
        <v/>
      </c>
      <c r="O674" s="40"/>
    </row>
    <row r="675" spans="2:15">
      <c r="B675" s="66" t="s">
        <v>794</v>
      </c>
      <c r="C675" s="67" t="s">
        <v>1655</v>
      </c>
      <c r="D675" s="66" t="s">
        <v>81</v>
      </c>
      <c r="E675" s="68">
        <v>50</v>
      </c>
      <c r="F675" s="68" t="s">
        <v>867</v>
      </c>
      <c r="G675" s="77"/>
      <c r="H675" s="77" t="str">
        <f>IF(Таблица1[[#This Row],[Вес/шт]]*Таблица1[[#This Row],[Заказ, шт]]=0,"",Таблица1[[#This Row],[Вес/шт]]*Таблица1[[#This Row],[Заказ, шт]])</f>
        <v/>
      </c>
      <c r="I675" s="78">
        <v>1000</v>
      </c>
      <c r="J675" s="68" t="str">
        <f>IF(Таблица1[[#This Row],[Примерная вместимость в бокс]]="","",IFERROR(IF(Таблица1[[#This Row],[Заказ, шт]]="","",L675/I675),0))</f>
        <v/>
      </c>
      <c r="K675" s="94">
        <v>1.012</v>
      </c>
      <c r="L675" s="69"/>
      <c r="M675" s="92">
        <f>Таблица1[[#This Row],[Заказ, шт]]*Таблица1[[#This Row],[Цена , €]]</f>
        <v>0</v>
      </c>
      <c r="N675" s="90" t="str">
        <f>IF(Таблица1[[#This Row],[Заказ, шт]]="","",Таблица1[[#This Row],[Цена , €]]*$O$13*$M$8)</f>
        <v/>
      </c>
      <c r="O675" s="40"/>
    </row>
    <row r="676" spans="2:15">
      <c r="B676" s="66" t="s">
        <v>795</v>
      </c>
      <c r="C676" s="67" t="s">
        <v>1656</v>
      </c>
      <c r="D676" s="66" t="s">
        <v>147</v>
      </c>
      <c r="E676" s="68">
        <v>1</v>
      </c>
      <c r="F676" s="68" t="s">
        <v>99</v>
      </c>
      <c r="G676" s="77">
        <v>9</v>
      </c>
      <c r="H676" s="77" t="str">
        <f>IF(Таблица1[[#This Row],[Вес/шт]]*Таблица1[[#This Row],[Заказ, шт]]=0,"",Таблица1[[#This Row],[Вес/шт]]*Таблица1[[#This Row],[Заказ, шт]])</f>
        <v/>
      </c>
      <c r="I676" s="78"/>
      <c r="J676" s="68" t="str">
        <f>IF(Таблица1[[#This Row],[Примерная вместимость в бокс]]="","",IFERROR(IF(Таблица1[[#This Row],[Заказ, шт]]="","",L676/I676),0))</f>
        <v/>
      </c>
      <c r="K676" s="94">
        <v>18.043399999999998</v>
      </c>
      <c r="L676" s="69"/>
      <c r="M676" s="92">
        <f>Таблица1[[#This Row],[Заказ, шт]]*Таблица1[[#This Row],[Цена , €]]</f>
        <v>0</v>
      </c>
      <c r="N676" s="90" t="str">
        <f>IF(Таблица1[[#This Row],[Заказ, шт]]="","",Таблица1[[#This Row],[Цена , €]]*$O$13*$M$8)</f>
        <v/>
      </c>
      <c r="O676" s="40"/>
    </row>
    <row r="677" spans="2:15">
      <c r="B677" s="66" t="s">
        <v>797</v>
      </c>
      <c r="C677" s="67" t="s">
        <v>1657</v>
      </c>
      <c r="D677" s="66" t="s">
        <v>86</v>
      </c>
      <c r="E677" s="68">
        <v>10</v>
      </c>
      <c r="F677" s="68" t="s">
        <v>89</v>
      </c>
      <c r="G677" s="77"/>
      <c r="H677" s="77" t="str">
        <f>IF(Таблица1[[#This Row],[Вес/шт]]*Таблица1[[#This Row],[Заказ, шт]]=0,"",Таблица1[[#This Row],[Вес/шт]]*Таблица1[[#This Row],[Заказ, шт]])</f>
        <v/>
      </c>
      <c r="I677" s="78">
        <v>200</v>
      </c>
      <c r="J677" s="68" t="str">
        <f>IF(Таблица1[[#This Row],[Примерная вместимость в бокс]]="","",IFERROR(IF(Таблица1[[#This Row],[Заказ, шт]]="","",L677/I677),0))</f>
        <v/>
      </c>
      <c r="K677" s="94">
        <v>4.1638999999999999</v>
      </c>
      <c r="L677" s="69"/>
      <c r="M677" s="92">
        <f>Таблица1[[#This Row],[Заказ, шт]]*Таблица1[[#This Row],[Цена , €]]</f>
        <v>0</v>
      </c>
      <c r="N677" s="90" t="str">
        <f>IF(Таблица1[[#This Row],[Заказ, шт]]="","",Таблица1[[#This Row],[Цена , €]]*$O$13*$M$8)</f>
        <v/>
      </c>
      <c r="O677" s="40"/>
    </row>
    <row r="678" spans="2:15">
      <c r="B678" s="66" t="s">
        <v>796</v>
      </c>
      <c r="C678" s="67" t="s">
        <v>1658</v>
      </c>
      <c r="D678" s="66" t="s">
        <v>94</v>
      </c>
      <c r="E678" s="68">
        <v>1</v>
      </c>
      <c r="F678" s="68" t="s">
        <v>99</v>
      </c>
      <c r="G678" s="77"/>
      <c r="H678" s="77" t="str">
        <f>IF(Таблица1[[#This Row],[Вес/шт]]*Таблица1[[#This Row],[Заказ, шт]]=0,"",Таблица1[[#This Row],[Вес/шт]]*Таблица1[[#This Row],[Заказ, шт]])</f>
        <v/>
      </c>
      <c r="I678" s="78">
        <v>85</v>
      </c>
      <c r="J678" s="68" t="str">
        <f>IF(Таблица1[[#This Row],[Примерная вместимость в бокс]]="","",IFERROR(IF(Таблица1[[#This Row],[Заказ, шт]]="","",L678/I678),0))</f>
        <v/>
      </c>
      <c r="K678" s="94">
        <v>12.0289</v>
      </c>
      <c r="L678" s="69"/>
      <c r="M678" s="92">
        <f>Таблица1[[#This Row],[Заказ, шт]]*Таблица1[[#This Row],[Цена , €]]</f>
        <v>0</v>
      </c>
      <c r="N678" s="90" t="str">
        <f>IF(Таблица1[[#This Row],[Заказ, шт]]="","",Таблица1[[#This Row],[Цена , €]]*$O$13*$M$8)</f>
        <v/>
      </c>
      <c r="O678" s="40"/>
    </row>
    <row r="679" spans="2:15">
      <c r="B679" s="71" t="s">
        <v>1006</v>
      </c>
      <c r="C679" s="67" t="s">
        <v>1659</v>
      </c>
      <c r="D679" s="66" t="s">
        <v>86</v>
      </c>
      <c r="E679" s="68">
        <v>10</v>
      </c>
      <c r="F679" s="68" t="s">
        <v>865</v>
      </c>
      <c r="G679" s="77"/>
      <c r="H679" s="77" t="str">
        <f>IF(Таблица1[[#This Row],[Вес/шт]]*Таблица1[[#This Row],[Заказ, шт]]=0,"",Таблица1[[#This Row],[Вес/шт]]*Таблица1[[#This Row],[Заказ, шт]])</f>
        <v/>
      </c>
      <c r="I679" s="78">
        <v>200</v>
      </c>
      <c r="J679" s="68" t="str">
        <f>IF(Таблица1[[#This Row],[Примерная вместимость в бокс]]="","",IFERROR(IF(Таблица1[[#This Row],[Заказ, шт]]="","",L679/I679),0))</f>
        <v/>
      </c>
      <c r="K679" s="94">
        <v>3.7012</v>
      </c>
      <c r="L679" s="69"/>
      <c r="M679" s="92">
        <f>Таблица1[[#This Row],[Заказ, шт]]*Таблица1[[#This Row],[Цена , €]]</f>
        <v>0</v>
      </c>
      <c r="N679" s="90" t="str">
        <f>IF(Таблица1[[#This Row],[Заказ, шт]]="","",Таблица1[[#This Row],[Цена , €]]*$O$13*$M$8)</f>
        <v/>
      </c>
      <c r="O679" s="40"/>
    </row>
    <row r="680" spans="2:15">
      <c r="B680" s="66" t="s">
        <v>800</v>
      </c>
      <c r="C680" s="67" t="s">
        <v>1660</v>
      </c>
      <c r="D680" s="66" t="s">
        <v>86</v>
      </c>
      <c r="E680" s="68">
        <v>10</v>
      </c>
      <c r="F680" s="68" t="s">
        <v>88</v>
      </c>
      <c r="G680" s="77"/>
      <c r="H680" s="77" t="str">
        <f>IF(Таблица1[[#This Row],[Вес/шт]]*Таблица1[[#This Row],[Заказ, шт]]=0,"",Таблица1[[#This Row],[Вес/шт]]*Таблица1[[#This Row],[Заказ, шт]])</f>
        <v/>
      </c>
      <c r="I680" s="78">
        <v>200</v>
      </c>
      <c r="J680" s="68" t="str">
        <f>IF(Таблица1[[#This Row],[Примерная вместимость в бокс]]="","",IFERROR(IF(Таблица1[[#This Row],[Заказ, шт]]="","",L680/I680),0))</f>
        <v/>
      </c>
      <c r="K680" s="94">
        <v>3.1806999999999999</v>
      </c>
      <c r="L680" s="69"/>
      <c r="M680" s="92">
        <f>Таблица1[[#This Row],[Заказ, шт]]*Таблица1[[#This Row],[Цена , €]]</f>
        <v>0</v>
      </c>
      <c r="N680" s="90" t="str">
        <f>IF(Таблица1[[#This Row],[Заказ, шт]]="","",Таблица1[[#This Row],[Цена , €]]*$O$13*$M$8)</f>
        <v/>
      </c>
      <c r="O680" s="40"/>
    </row>
    <row r="681" spans="2:15">
      <c r="B681" s="66" t="s">
        <v>798</v>
      </c>
      <c r="C681" s="67" t="s">
        <v>1661</v>
      </c>
      <c r="D681" s="66" t="s">
        <v>288</v>
      </c>
      <c r="E681" s="68">
        <v>1</v>
      </c>
      <c r="F681" s="68" t="s">
        <v>172</v>
      </c>
      <c r="G681" s="77">
        <v>25</v>
      </c>
      <c r="H681" s="77" t="str">
        <f>IF(Таблица1[[#This Row],[Вес/шт]]*Таблица1[[#This Row],[Заказ, шт]]=0,"",Таблица1[[#This Row],[Вес/шт]]*Таблица1[[#This Row],[Заказ, шт]])</f>
        <v/>
      </c>
      <c r="I681" s="78"/>
      <c r="J681" s="68" t="str">
        <f>IF(Таблица1[[#This Row],[Примерная вместимость в бокс]]="","",IFERROR(IF(Таблица1[[#This Row],[Заказ, шт]]="","",L681/I681),0))</f>
        <v/>
      </c>
      <c r="K681" s="94">
        <v>18.506</v>
      </c>
      <c r="L681" s="69"/>
      <c r="M681" s="92">
        <f>Таблица1[[#This Row],[Заказ, шт]]*Таблица1[[#This Row],[Цена , €]]</f>
        <v>0</v>
      </c>
      <c r="N681" s="90" t="str">
        <f>IF(Таблица1[[#This Row],[Заказ, шт]]="","",Таблица1[[#This Row],[Цена , €]]*$O$13*$M$8)</f>
        <v/>
      </c>
      <c r="O681" s="40"/>
    </row>
    <row r="682" spans="2:15">
      <c r="B682" s="66" t="s">
        <v>799</v>
      </c>
      <c r="C682" s="67" t="s">
        <v>1662</v>
      </c>
      <c r="D682" s="66" t="s">
        <v>94</v>
      </c>
      <c r="E682" s="68">
        <v>1</v>
      </c>
      <c r="F682" s="68" t="s">
        <v>104</v>
      </c>
      <c r="G682" s="77"/>
      <c r="H682" s="77" t="str">
        <f>IF(Таблица1[[#This Row],[Вес/шт]]*Таблица1[[#This Row],[Заказ, шт]]=0,"",Таблица1[[#This Row],[Вес/шт]]*Таблица1[[#This Row],[Заказ, шт]])</f>
        <v/>
      </c>
      <c r="I682" s="78">
        <v>85</v>
      </c>
      <c r="J682" s="68" t="str">
        <f>IF(Таблица1[[#This Row],[Примерная вместимость в бокс]]="","",IFERROR(IF(Таблица1[[#This Row],[Заказ, шт]]="","",L682/I682),0))</f>
        <v/>
      </c>
      <c r="K682" s="94">
        <v>5.4939999999999998</v>
      </c>
      <c r="L682" s="69"/>
      <c r="M682" s="92">
        <f>Таблица1[[#This Row],[Заказ, шт]]*Таблица1[[#This Row],[Цена , €]]</f>
        <v>0</v>
      </c>
      <c r="N682" s="90" t="str">
        <f>IF(Таблица1[[#This Row],[Заказ, шт]]="","",Таблица1[[#This Row],[Цена , €]]*$O$13*$M$8)</f>
        <v/>
      </c>
      <c r="O682" s="40"/>
    </row>
    <row r="683" spans="2:15">
      <c r="B683" s="66" t="s">
        <v>801</v>
      </c>
      <c r="C683" s="67" t="s">
        <v>1663</v>
      </c>
      <c r="D683" s="66" t="s">
        <v>81</v>
      </c>
      <c r="E683" s="68">
        <v>50</v>
      </c>
      <c r="F683" s="68" t="s">
        <v>867</v>
      </c>
      <c r="G683" s="77"/>
      <c r="H683" s="77" t="str">
        <f>IF(Таблица1[[#This Row],[Вес/шт]]*Таблица1[[#This Row],[Заказ, шт]]=0,"",Таблица1[[#This Row],[Вес/шт]]*Таблица1[[#This Row],[Заказ, шт]])</f>
        <v/>
      </c>
      <c r="I683" s="78">
        <v>1000</v>
      </c>
      <c r="J683" s="68" t="str">
        <f>IF(Таблица1[[#This Row],[Примерная вместимость в бокс]]="","",IFERROR(IF(Таблица1[[#This Row],[Заказ, шт]]="","",L683/I683),0))</f>
        <v/>
      </c>
      <c r="K683" s="94">
        <v>1.0409999999999999</v>
      </c>
      <c r="L683" s="69"/>
      <c r="M683" s="92">
        <f>Таблица1[[#This Row],[Заказ, шт]]*Таблица1[[#This Row],[Цена , €]]</f>
        <v>0</v>
      </c>
      <c r="N683" s="90" t="str">
        <f>IF(Таблица1[[#This Row],[Заказ, шт]]="","",Таблица1[[#This Row],[Цена , €]]*$O$13*$M$8)</f>
        <v/>
      </c>
      <c r="O683" s="40"/>
    </row>
    <row r="684" spans="2:15">
      <c r="B684" s="66" t="s">
        <v>802</v>
      </c>
      <c r="C684" s="67" t="s">
        <v>1664</v>
      </c>
      <c r="D684" s="66" t="s">
        <v>94</v>
      </c>
      <c r="E684" s="68">
        <v>1</v>
      </c>
      <c r="F684" s="68" t="s">
        <v>88</v>
      </c>
      <c r="G684" s="77"/>
      <c r="H684" s="77" t="str">
        <f>IF(Таблица1[[#This Row],[Вес/шт]]*Таблица1[[#This Row],[Заказ, шт]]=0,"",Таблица1[[#This Row],[Вес/шт]]*Таблица1[[#This Row],[Заказ, шт]])</f>
        <v/>
      </c>
      <c r="I684" s="78">
        <v>85</v>
      </c>
      <c r="J684" s="68" t="str">
        <f>IF(Таблица1[[#This Row],[Примерная вместимость в бокс]]="","",IFERROR(IF(Таблица1[[#This Row],[Заказ, шт]]="","",L684/I684),0))</f>
        <v/>
      </c>
      <c r="K684" s="94">
        <v>8.7904</v>
      </c>
      <c r="L684" s="69"/>
      <c r="M684" s="92">
        <f>Таблица1[[#This Row],[Заказ, шт]]*Таблица1[[#This Row],[Цена , €]]</f>
        <v>0</v>
      </c>
      <c r="N684" s="90" t="str">
        <f>IF(Таблица1[[#This Row],[Заказ, шт]]="","",Таблица1[[#This Row],[Цена , €]]*$O$13*$M$8)</f>
        <v/>
      </c>
      <c r="O684" s="40"/>
    </row>
    <row r="685" spans="2:15">
      <c r="B685" s="66" t="s">
        <v>805</v>
      </c>
      <c r="C685" s="67" t="s">
        <v>1665</v>
      </c>
      <c r="D685" s="66" t="s">
        <v>86</v>
      </c>
      <c r="E685" s="68">
        <v>10</v>
      </c>
      <c r="F685" s="68" t="s">
        <v>88</v>
      </c>
      <c r="G685" s="77"/>
      <c r="H685" s="77" t="str">
        <f>IF(Таблица1[[#This Row],[Вес/шт]]*Таблица1[[#This Row],[Заказ, шт]]=0,"",Таблица1[[#This Row],[Вес/шт]]*Таблица1[[#This Row],[Заказ, шт]])</f>
        <v/>
      </c>
      <c r="I685" s="78">
        <v>200</v>
      </c>
      <c r="J685" s="68" t="str">
        <f>IF(Таблица1[[#This Row],[Примерная вместимость в бокс]]="","",IFERROR(IF(Таблица1[[#This Row],[Заказ, шт]]="","",L685/I685),0))</f>
        <v/>
      </c>
      <c r="K685" s="94">
        <v>3.1806999999999999</v>
      </c>
      <c r="L685" s="69"/>
      <c r="M685" s="92">
        <f>Таблица1[[#This Row],[Заказ, шт]]*Таблица1[[#This Row],[Цена , €]]</f>
        <v>0</v>
      </c>
      <c r="N685" s="90" t="str">
        <f>IF(Таблица1[[#This Row],[Заказ, шт]]="","",Таблица1[[#This Row],[Цена , €]]*$O$13*$M$8)</f>
        <v/>
      </c>
      <c r="O685" s="40"/>
    </row>
    <row r="686" spans="2:15">
      <c r="B686" s="66" t="s">
        <v>804</v>
      </c>
      <c r="C686" s="67" t="s">
        <v>1666</v>
      </c>
      <c r="D686" s="66" t="s">
        <v>94</v>
      </c>
      <c r="E686" s="68">
        <v>1</v>
      </c>
      <c r="F686" s="68" t="s">
        <v>159</v>
      </c>
      <c r="G686" s="77"/>
      <c r="H686" s="77" t="str">
        <f>IF(Таблица1[[#This Row],[Вес/шт]]*Таблица1[[#This Row],[Заказ, шт]]=0,"",Таблица1[[#This Row],[Вес/шт]]*Таблица1[[#This Row],[Заказ, шт]])</f>
        <v/>
      </c>
      <c r="I686" s="78">
        <v>85</v>
      </c>
      <c r="J686" s="68" t="str">
        <f>IF(Таблица1[[#This Row],[Примерная вместимость в бокс]]="","",IFERROR(IF(Таблица1[[#This Row],[Заказ, шт]]="","",L686/I686),0))</f>
        <v/>
      </c>
      <c r="K686" s="94">
        <v>5.4939999999999998</v>
      </c>
      <c r="L686" s="69"/>
      <c r="M686" s="92">
        <f>Таблица1[[#This Row],[Заказ, шт]]*Таблица1[[#This Row],[Цена , €]]</f>
        <v>0</v>
      </c>
      <c r="N686" s="90" t="str">
        <f>IF(Таблица1[[#This Row],[Заказ, шт]]="","",Таблица1[[#This Row],[Цена , €]]*$O$13*$M$8)</f>
        <v/>
      </c>
      <c r="O686" s="40"/>
    </row>
    <row r="687" spans="2:15">
      <c r="B687" s="66" t="s">
        <v>803</v>
      </c>
      <c r="C687" s="67" t="s">
        <v>1667</v>
      </c>
      <c r="D687" s="66" t="s">
        <v>81</v>
      </c>
      <c r="E687" s="68">
        <v>50</v>
      </c>
      <c r="F687" s="68" t="s">
        <v>867</v>
      </c>
      <c r="G687" s="77"/>
      <c r="H687" s="77" t="str">
        <f>IF(Таблица1[[#This Row],[Вес/шт]]*Таблица1[[#This Row],[Заказ, шт]]=0,"",Таблица1[[#This Row],[Вес/шт]]*Таблица1[[#This Row],[Заказ, шт]])</f>
        <v/>
      </c>
      <c r="I687" s="78">
        <v>1000</v>
      </c>
      <c r="J687" s="68" t="str">
        <f>IF(Таблица1[[#This Row],[Примерная вместимость в бокс]]="","",IFERROR(IF(Таблица1[[#This Row],[Заказ, шт]]="","",L687/I687),0))</f>
        <v/>
      </c>
      <c r="K687" s="94">
        <v>1.012</v>
      </c>
      <c r="L687" s="69"/>
      <c r="M687" s="92">
        <f>Таблица1[[#This Row],[Заказ, шт]]*Таблица1[[#This Row],[Цена , €]]</f>
        <v>0</v>
      </c>
      <c r="N687" s="90" t="str">
        <f>IF(Таблица1[[#This Row],[Заказ, шт]]="","",Таблица1[[#This Row],[Цена , €]]*$O$13*$M$8)</f>
        <v/>
      </c>
      <c r="O687" s="40"/>
    </row>
    <row r="688" spans="2:15">
      <c r="B688" s="66" t="s">
        <v>808</v>
      </c>
      <c r="C688" s="67" t="s">
        <v>1668</v>
      </c>
      <c r="D688" s="66" t="s">
        <v>863</v>
      </c>
      <c r="E688" s="68">
        <v>1</v>
      </c>
      <c r="F688" s="68" t="s">
        <v>210</v>
      </c>
      <c r="G688" s="77">
        <v>14</v>
      </c>
      <c r="H688" s="77" t="str">
        <f>IF(Таблица1[[#This Row],[Вес/шт]]*Таблица1[[#This Row],[Заказ, шт]]=0,"",Таблица1[[#This Row],[Вес/шт]]*Таблица1[[#This Row],[Заказ, шт]])</f>
        <v/>
      </c>
      <c r="I688" s="78"/>
      <c r="J688" s="68" t="str">
        <f>IF(Таблица1[[#This Row],[Примерная вместимость в бокс]]="","",IFERROR(IF(Таблица1[[#This Row],[Заказ, шт]]="","",L688/I688),0))</f>
        <v/>
      </c>
      <c r="K688" s="94">
        <v>13.8795</v>
      </c>
      <c r="L688" s="69"/>
      <c r="M688" s="92">
        <f>Таблица1[[#This Row],[Заказ, шт]]*Таблица1[[#This Row],[Цена , €]]</f>
        <v>0</v>
      </c>
      <c r="N688" s="90" t="str">
        <f>IF(Таблица1[[#This Row],[Заказ, шт]]="","",Таблица1[[#This Row],[Цена , €]]*$O$13*$M$8)</f>
        <v/>
      </c>
      <c r="O688" s="40"/>
    </row>
    <row r="689" spans="2:15">
      <c r="B689" s="71" t="s">
        <v>1007</v>
      </c>
      <c r="C689" s="67" t="s">
        <v>1669</v>
      </c>
      <c r="D689" s="66" t="s">
        <v>864</v>
      </c>
      <c r="E689" s="68">
        <v>1</v>
      </c>
      <c r="F689" s="68" t="s">
        <v>149</v>
      </c>
      <c r="G689" s="77">
        <v>18</v>
      </c>
      <c r="H689" s="77" t="str">
        <f>IF(Таблица1[[#This Row],[Вес/шт]]*Таблица1[[#This Row],[Заказ, шт]]=0,"",Таблица1[[#This Row],[Вес/шт]]*Таблица1[[#This Row],[Заказ, шт]])</f>
        <v/>
      </c>
      <c r="I689" s="78"/>
      <c r="J689" s="68" t="str">
        <f>IF(Таблица1[[#This Row],[Примерная вместимость в бокс]]="","",IFERROR(IF(Таблица1[[#This Row],[Заказ, шт]]="","",L689/I689),0))</f>
        <v/>
      </c>
      <c r="K689" s="94">
        <v>20.819299999999998</v>
      </c>
      <c r="L689" s="69"/>
      <c r="M689" s="92">
        <f>Таблица1[[#This Row],[Заказ, шт]]*Таблица1[[#This Row],[Цена , €]]</f>
        <v>0</v>
      </c>
      <c r="N689" s="90" t="str">
        <f>IF(Таблица1[[#This Row],[Заказ, шт]]="","",Таблица1[[#This Row],[Цена , €]]*$O$13*$M$8)</f>
        <v/>
      </c>
      <c r="O689" s="40"/>
    </row>
    <row r="690" spans="2:15">
      <c r="B690" s="66" t="s">
        <v>807</v>
      </c>
      <c r="C690" s="67" t="s">
        <v>1670</v>
      </c>
      <c r="D690" s="66" t="s">
        <v>152</v>
      </c>
      <c r="E690" s="68">
        <v>10</v>
      </c>
      <c r="F690" s="68" t="s">
        <v>89</v>
      </c>
      <c r="G690" s="77"/>
      <c r="H690" s="77" t="str">
        <f>IF(Таблица1[[#This Row],[Вес/шт]]*Таблица1[[#This Row],[Заказ, шт]]=0,"",Таблица1[[#This Row],[Вес/шт]]*Таблица1[[#This Row],[Заказ, шт]])</f>
        <v/>
      </c>
      <c r="I690" s="78">
        <v>200</v>
      </c>
      <c r="J690" s="68" t="str">
        <f>IF(Таблица1[[#This Row],[Примерная вместимость в бокс]]="","",IFERROR(IF(Таблица1[[#This Row],[Заказ, шт]]="","",L690/I690),0))</f>
        <v/>
      </c>
      <c r="K690" s="94">
        <v>2.3132999999999999</v>
      </c>
      <c r="L690" s="69"/>
      <c r="M690" s="92">
        <f>Таблица1[[#This Row],[Заказ, шт]]*Таблица1[[#This Row],[Цена , €]]</f>
        <v>0</v>
      </c>
      <c r="N690" s="90" t="str">
        <f>IF(Таблица1[[#This Row],[Заказ, шт]]="","",Таблица1[[#This Row],[Цена , €]]*$O$13*$M$8)</f>
        <v/>
      </c>
      <c r="O690" s="40"/>
    </row>
    <row r="691" spans="2:15">
      <c r="B691" s="66" t="s">
        <v>806</v>
      </c>
      <c r="C691" s="67" t="s">
        <v>1671</v>
      </c>
      <c r="D691" s="66" t="s">
        <v>184</v>
      </c>
      <c r="E691" s="68">
        <v>1</v>
      </c>
      <c r="F691" s="68" t="s">
        <v>168</v>
      </c>
      <c r="G691" s="77">
        <v>13</v>
      </c>
      <c r="H691" s="77" t="str">
        <f>IF(Таблица1[[#This Row],[Вес/шт]]*Таблица1[[#This Row],[Заказ, шт]]=0,"",Таблица1[[#This Row],[Вес/шт]]*Таблица1[[#This Row],[Заказ, шт]])</f>
        <v/>
      </c>
      <c r="I691" s="78"/>
      <c r="J691" s="68" t="str">
        <f>IF(Таблица1[[#This Row],[Примерная вместимость в бокс]]="","",IFERROR(IF(Таблица1[[#This Row],[Заказ, шт]]="","",L691/I691),0))</f>
        <v/>
      </c>
      <c r="K691" s="94">
        <v>13.012</v>
      </c>
      <c r="L691" s="69"/>
      <c r="M691" s="92">
        <f>Таблица1[[#This Row],[Заказ, шт]]*Таблица1[[#This Row],[Цена , €]]</f>
        <v>0</v>
      </c>
      <c r="N691" s="90" t="str">
        <f>IF(Таблица1[[#This Row],[Заказ, шт]]="","",Таблица1[[#This Row],[Цена , €]]*$O$13*$M$8)</f>
        <v/>
      </c>
      <c r="O691" s="40"/>
    </row>
    <row r="692" spans="2:15">
      <c r="B692" s="66" t="s">
        <v>813</v>
      </c>
      <c r="C692" s="67" t="s">
        <v>1672</v>
      </c>
      <c r="D692" s="66" t="s">
        <v>178</v>
      </c>
      <c r="E692" s="68">
        <v>1</v>
      </c>
      <c r="F692" s="68" t="s">
        <v>176</v>
      </c>
      <c r="G692" s="77">
        <v>35</v>
      </c>
      <c r="H692" s="77" t="str">
        <f>IF(Таблица1[[#This Row],[Вес/шт]]*Таблица1[[#This Row],[Заказ, шт]]=0,"",Таблица1[[#This Row],[Вес/шт]]*Таблица1[[#This Row],[Заказ, шт]])</f>
        <v/>
      </c>
      <c r="I692" s="78"/>
      <c r="J692" s="68" t="str">
        <f>IF(Таблица1[[#This Row],[Примерная вместимость в бокс]]="","",IFERROR(IF(Таблица1[[#This Row],[Заказ, шт]]="","",L692/I692),0))</f>
        <v/>
      </c>
      <c r="K692" s="94">
        <v>32.3855</v>
      </c>
      <c r="L692" s="69"/>
      <c r="M692" s="92">
        <f>Таблица1[[#This Row],[Заказ, шт]]*Таблица1[[#This Row],[Цена , €]]</f>
        <v>0</v>
      </c>
      <c r="N692" s="90" t="str">
        <f>IF(Таблица1[[#This Row],[Заказ, шт]]="","",Таблица1[[#This Row],[Цена , €]]*$O$13*$M$8)</f>
        <v/>
      </c>
      <c r="O692" s="40"/>
    </row>
    <row r="693" spans="2:15">
      <c r="B693" s="66" t="s">
        <v>811</v>
      </c>
      <c r="C693" s="67" t="s">
        <v>1673</v>
      </c>
      <c r="D693" s="66" t="s">
        <v>178</v>
      </c>
      <c r="E693" s="68">
        <v>1</v>
      </c>
      <c r="F693" s="68" t="s">
        <v>177</v>
      </c>
      <c r="G693" s="77">
        <v>35</v>
      </c>
      <c r="H693" s="77" t="str">
        <f>IF(Таблица1[[#This Row],[Вес/шт]]*Таблица1[[#This Row],[Заказ, шт]]=0,"",Таблица1[[#This Row],[Вес/шт]]*Таблица1[[#This Row],[Заказ, шт]])</f>
        <v/>
      </c>
      <c r="I693" s="78"/>
      <c r="J693" s="68" t="str">
        <f>IF(Таблица1[[#This Row],[Примерная вместимость в бокс]]="","",IFERROR(IF(Таблица1[[#This Row],[Заказ, шт]]="","",L693/I693),0))</f>
        <v/>
      </c>
      <c r="K693" s="94">
        <v>39.325299999999999</v>
      </c>
      <c r="L693" s="69"/>
      <c r="M693" s="92">
        <f>Таблица1[[#This Row],[Заказ, шт]]*Таблица1[[#This Row],[Цена , €]]</f>
        <v>0</v>
      </c>
      <c r="N693" s="90" t="str">
        <f>IF(Таблица1[[#This Row],[Заказ, шт]]="","",Таблица1[[#This Row],[Цена , €]]*$O$13*$M$8)</f>
        <v/>
      </c>
      <c r="O693" s="40"/>
    </row>
    <row r="694" spans="2:15">
      <c r="B694" s="66" t="s">
        <v>809</v>
      </c>
      <c r="C694" s="67" t="s">
        <v>1674</v>
      </c>
      <c r="D694" s="66" t="s">
        <v>178</v>
      </c>
      <c r="E694" s="68">
        <v>1</v>
      </c>
      <c r="F694" s="68" t="s">
        <v>244</v>
      </c>
      <c r="G694" s="77">
        <v>35</v>
      </c>
      <c r="H694" s="77" t="str">
        <f>IF(Таблица1[[#This Row],[Вес/шт]]*Таблица1[[#This Row],[Заказ, шт]]=0,"",Таблица1[[#This Row],[Вес/шт]]*Таблица1[[#This Row],[Заказ, шт]])</f>
        <v/>
      </c>
      <c r="I694" s="78"/>
      <c r="J694" s="68" t="str">
        <f>IF(Таблица1[[#This Row],[Примерная вместимость в бокс]]="","",IFERROR(IF(Таблица1[[#This Row],[Заказ, шт]]="","",L694/I694),0))</f>
        <v/>
      </c>
      <c r="K694" s="94">
        <v>46.265099999999997</v>
      </c>
      <c r="L694" s="69"/>
      <c r="M694" s="92">
        <f>Таблица1[[#This Row],[Заказ, шт]]*Таблица1[[#This Row],[Цена , €]]</f>
        <v>0</v>
      </c>
      <c r="N694" s="90" t="str">
        <f>IF(Таблица1[[#This Row],[Заказ, шт]]="","",Таблица1[[#This Row],[Цена , €]]*$O$13*$M$8)</f>
        <v/>
      </c>
      <c r="O694" s="40"/>
    </row>
    <row r="695" spans="2:15">
      <c r="B695" s="66" t="s">
        <v>812</v>
      </c>
      <c r="C695" s="67" t="s">
        <v>1675</v>
      </c>
      <c r="D695" s="66" t="s">
        <v>146</v>
      </c>
      <c r="E695" s="68">
        <v>1</v>
      </c>
      <c r="F695" s="68" t="s">
        <v>134</v>
      </c>
      <c r="G695" s="77">
        <v>3.5</v>
      </c>
      <c r="H695" s="77" t="str">
        <f>IF(Таблица1[[#This Row],[Вес/шт]]*Таблица1[[#This Row],[Заказ, шт]]=0,"",Таблица1[[#This Row],[Вес/шт]]*Таблица1[[#This Row],[Заказ, шт]])</f>
        <v/>
      </c>
      <c r="I695" s="78"/>
      <c r="J695" s="68" t="str">
        <f>IF(Таблица1[[#This Row],[Примерная вместимость в бокс]]="","",IFERROR(IF(Таблица1[[#This Row],[Заказ, шт]]="","",L695/I695),0))</f>
        <v/>
      </c>
      <c r="K695" s="94">
        <v>6.6505999999999998</v>
      </c>
      <c r="L695" s="69"/>
      <c r="M695" s="92">
        <f>Таблица1[[#This Row],[Заказ, шт]]*Таблица1[[#This Row],[Цена , €]]</f>
        <v>0</v>
      </c>
      <c r="N695" s="90" t="str">
        <f>IF(Таблица1[[#This Row],[Заказ, шт]]="","",Таблица1[[#This Row],[Цена , €]]*$O$13*$M$8)</f>
        <v/>
      </c>
      <c r="O695" s="40"/>
    </row>
    <row r="696" spans="2:15">
      <c r="B696" s="66" t="s">
        <v>814</v>
      </c>
      <c r="C696" s="67" t="s">
        <v>1676</v>
      </c>
      <c r="D696" s="66" t="s">
        <v>146</v>
      </c>
      <c r="E696" s="68">
        <v>1</v>
      </c>
      <c r="F696" s="68" t="s">
        <v>96</v>
      </c>
      <c r="G696" s="77"/>
      <c r="H696" s="77" t="str">
        <f>IF(Таблица1[[#This Row],[Вес/шт]]*Таблица1[[#This Row],[Заказ, шт]]=0,"",Таблица1[[#This Row],[Вес/шт]]*Таблица1[[#This Row],[Заказ, шт]])</f>
        <v/>
      </c>
      <c r="I696" s="78">
        <v>85</v>
      </c>
      <c r="J696" s="68" t="str">
        <f>IF(Таблица1[[#This Row],[Примерная вместимость в бокс]]="","",IFERROR(IF(Таблица1[[#This Row],[Заказ, шт]]="","",L696/I696),0))</f>
        <v/>
      </c>
      <c r="K696" s="94">
        <v>4.3372999999999999</v>
      </c>
      <c r="L696" s="69"/>
      <c r="M696" s="92">
        <f>Таблица1[[#This Row],[Заказ, шт]]*Таблица1[[#This Row],[Цена , €]]</f>
        <v>0</v>
      </c>
      <c r="N696" s="90" t="str">
        <f>IF(Таблица1[[#This Row],[Заказ, шт]]="","",Таблица1[[#This Row],[Цена , €]]*$O$13*$M$8)</f>
        <v/>
      </c>
      <c r="O696" s="40"/>
    </row>
    <row r="697" spans="2:15">
      <c r="B697" s="66" t="s">
        <v>174</v>
      </c>
      <c r="C697" s="67" t="s">
        <v>1677</v>
      </c>
      <c r="D697" s="66" t="s">
        <v>146</v>
      </c>
      <c r="E697" s="68">
        <v>1</v>
      </c>
      <c r="F697" s="68" t="s">
        <v>153</v>
      </c>
      <c r="G697" s="77">
        <v>3.5</v>
      </c>
      <c r="H697" s="77" t="str">
        <f>IF(Таблица1[[#This Row],[Вес/шт]]*Таблица1[[#This Row],[Заказ, шт]]=0,"",Таблица1[[#This Row],[Вес/шт]]*Таблица1[[#This Row],[Заказ, шт]])</f>
        <v/>
      </c>
      <c r="I697" s="78"/>
      <c r="J697" s="68" t="str">
        <f>IF(Таблица1[[#This Row],[Примерная вместимость в бокс]]="","",IFERROR(IF(Таблица1[[#This Row],[Заказ, шт]]="","",L697/I697),0))</f>
        <v/>
      </c>
      <c r="K697" s="94">
        <v>4.9157000000000002</v>
      </c>
      <c r="L697" s="69"/>
      <c r="M697" s="92">
        <f>Таблица1[[#This Row],[Заказ, шт]]*Таблица1[[#This Row],[Цена , €]]</f>
        <v>0</v>
      </c>
      <c r="N697" s="90" t="str">
        <f>IF(Таблица1[[#This Row],[Заказ, шт]]="","",Таблица1[[#This Row],[Цена , €]]*$O$13*$M$8)</f>
        <v/>
      </c>
      <c r="O697" s="40"/>
    </row>
    <row r="698" spans="2:15">
      <c r="B698" s="66" t="s">
        <v>810</v>
      </c>
      <c r="C698" s="67" t="s">
        <v>1678</v>
      </c>
      <c r="D698" s="66" t="s">
        <v>81</v>
      </c>
      <c r="E698" s="68">
        <v>50</v>
      </c>
      <c r="F698" s="68" t="s">
        <v>88</v>
      </c>
      <c r="G698" s="77"/>
      <c r="H698" s="77" t="str">
        <f>IF(Таблица1[[#This Row],[Вес/шт]]*Таблица1[[#This Row],[Заказ, шт]]=0,"",Таблица1[[#This Row],[Вес/шт]]*Таблица1[[#This Row],[Заказ, шт]])</f>
        <v/>
      </c>
      <c r="I698" s="78">
        <v>1000</v>
      </c>
      <c r="J698" s="68" t="str">
        <f>IF(Таблица1[[#This Row],[Примерная вместимость в бокс]]="","",IFERROR(IF(Таблица1[[#This Row],[Заказ, шт]]="","",L698/I698),0))</f>
        <v/>
      </c>
      <c r="K698" s="94">
        <v>0.86750000000000005</v>
      </c>
      <c r="L698" s="69"/>
      <c r="M698" s="92">
        <f>Таблица1[[#This Row],[Заказ, шт]]*Таблица1[[#This Row],[Цена , €]]</f>
        <v>0</v>
      </c>
      <c r="N698" s="90" t="str">
        <f>IF(Таблица1[[#This Row],[Заказ, шт]]="","",Таблица1[[#This Row],[Цена , €]]*$O$13*$M$8)</f>
        <v/>
      </c>
      <c r="O698" s="40"/>
    </row>
    <row r="699" spans="2:15">
      <c r="B699" s="66" t="s">
        <v>815</v>
      </c>
      <c r="C699" s="67" t="s">
        <v>1679</v>
      </c>
      <c r="D699" s="66" t="s">
        <v>94</v>
      </c>
      <c r="E699" s="68">
        <v>1</v>
      </c>
      <c r="F699" s="68" t="s">
        <v>90</v>
      </c>
      <c r="G699" s="77"/>
      <c r="H699" s="77" t="str">
        <f>IF(Таблица1[[#This Row],[Вес/шт]]*Таблица1[[#This Row],[Заказ, шт]]=0,"",Таблица1[[#This Row],[Вес/шт]]*Таблица1[[#This Row],[Заказ, шт]])</f>
        <v/>
      </c>
      <c r="I699" s="78">
        <v>85</v>
      </c>
      <c r="J699" s="68" t="str">
        <f>IF(Таблица1[[#This Row],[Примерная вместимость в бокс]]="","",IFERROR(IF(Таблица1[[#This Row],[Заказ, шт]]="","",L699/I699),0))</f>
        <v/>
      </c>
      <c r="K699" s="94">
        <v>5.4939999999999998</v>
      </c>
      <c r="L699" s="69"/>
      <c r="M699" s="92">
        <f>Таблица1[[#This Row],[Заказ, шт]]*Таблица1[[#This Row],[Цена , €]]</f>
        <v>0</v>
      </c>
      <c r="N699" s="90" t="str">
        <f>IF(Таблица1[[#This Row],[Заказ, шт]]="","",Таблица1[[#This Row],[Цена , €]]*$O$13*$M$8)</f>
        <v/>
      </c>
      <c r="O699" s="40"/>
    </row>
    <row r="700" spans="2:15">
      <c r="B700" s="66" t="s">
        <v>84</v>
      </c>
      <c r="C700" s="67" t="s">
        <v>1680</v>
      </c>
      <c r="D700" s="66" t="s">
        <v>81</v>
      </c>
      <c r="E700" s="68">
        <v>50</v>
      </c>
      <c r="F700" s="68" t="s">
        <v>85</v>
      </c>
      <c r="G700" s="77"/>
      <c r="H700" s="77" t="str">
        <f>IF(Таблица1[[#This Row],[Вес/шт]]*Таблица1[[#This Row],[Заказ, шт]]=0,"",Таблица1[[#This Row],[Вес/шт]]*Таблица1[[#This Row],[Заказ, шт]])</f>
        <v/>
      </c>
      <c r="I700" s="78">
        <v>1000</v>
      </c>
      <c r="J700" s="68" t="str">
        <f>IF(Таблица1[[#This Row],[Примерная вместимость в бокс]]="","",IFERROR(IF(Таблица1[[#This Row],[Заказ, шт]]="","",L700/I700),0))</f>
        <v/>
      </c>
      <c r="K700" s="94">
        <v>1.012</v>
      </c>
      <c r="L700" s="69"/>
      <c r="M700" s="92">
        <f>Таблица1[[#This Row],[Заказ, шт]]*Таблица1[[#This Row],[Цена , €]]</f>
        <v>0</v>
      </c>
      <c r="N700" s="90" t="str">
        <f>IF(Таблица1[[#This Row],[Заказ, шт]]="","",Таблица1[[#This Row],[Цена , €]]*$O$13*$M$8)</f>
        <v/>
      </c>
      <c r="O700" s="40"/>
    </row>
    <row r="701" spans="2:15">
      <c r="B701" s="66" t="s">
        <v>816</v>
      </c>
      <c r="C701" s="67" t="s">
        <v>1681</v>
      </c>
      <c r="D701" s="66" t="s">
        <v>86</v>
      </c>
      <c r="E701" s="68">
        <v>10</v>
      </c>
      <c r="F701" s="68" t="s">
        <v>104</v>
      </c>
      <c r="G701" s="77"/>
      <c r="H701" s="77" t="str">
        <f>IF(Таблица1[[#This Row],[Вес/шт]]*Таблица1[[#This Row],[Заказ, шт]]=0,"",Таблица1[[#This Row],[Вес/шт]]*Таблица1[[#This Row],[Заказ, шт]])</f>
        <v/>
      </c>
      <c r="I701" s="78">
        <v>200</v>
      </c>
      <c r="J701" s="68" t="str">
        <f>IF(Таблица1[[#This Row],[Примерная вместимость в бокс]]="","",IFERROR(IF(Таблица1[[#This Row],[Заказ, шт]]="","",L701/I701),0))</f>
        <v/>
      </c>
      <c r="K701" s="94">
        <v>3.1806999999999999</v>
      </c>
      <c r="L701" s="69"/>
      <c r="M701" s="92">
        <f>Таблица1[[#This Row],[Заказ, шт]]*Таблица1[[#This Row],[Цена , €]]</f>
        <v>0</v>
      </c>
      <c r="N701" s="90" t="str">
        <f>IF(Таблица1[[#This Row],[Заказ, шт]]="","",Таблица1[[#This Row],[Цена , €]]*$O$13*$M$8)</f>
        <v/>
      </c>
      <c r="O701" s="40"/>
    </row>
    <row r="702" spans="2:15">
      <c r="B702" s="66" t="s">
        <v>817</v>
      </c>
      <c r="C702" s="67" t="s">
        <v>1682</v>
      </c>
      <c r="D702" s="66" t="s">
        <v>81</v>
      </c>
      <c r="E702" s="68">
        <v>50</v>
      </c>
      <c r="F702" s="68" t="s">
        <v>88</v>
      </c>
      <c r="G702" s="77"/>
      <c r="H702" s="77" t="str">
        <f>IF(Таблица1[[#This Row],[Вес/шт]]*Таблица1[[#This Row],[Заказ, шт]]=0,"",Таблица1[[#This Row],[Вес/шт]]*Таблица1[[#This Row],[Заказ, шт]])</f>
        <v/>
      </c>
      <c r="I702" s="78">
        <v>1000</v>
      </c>
      <c r="J702" s="68" t="str">
        <f>IF(Таблица1[[#This Row],[Примерная вместимость в бокс]]="","",IFERROR(IF(Таблица1[[#This Row],[Заказ, шт]]="","",L702/I702),0))</f>
        <v/>
      </c>
      <c r="K702" s="94">
        <v>1.012</v>
      </c>
      <c r="L702" s="69"/>
      <c r="M702" s="92">
        <f>Таблица1[[#This Row],[Заказ, шт]]*Таблица1[[#This Row],[Цена , €]]</f>
        <v>0</v>
      </c>
      <c r="N702" s="90" t="str">
        <f>IF(Таблица1[[#This Row],[Заказ, шт]]="","",Таблица1[[#This Row],[Цена , €]]*$O$13*$M$8)</f>
        <v/>
      </c>
      <c r="O702" s="40"/>
    </row>
    <row r="703" spans="2:15">
      <c r="B703" s="66" t="s">
        <v>818</v>
      </c>
      <c r="C703" s="67" t="s">
        <v>1716</v>
      </c>
      <c r="D703" s="66" t="s">
        <v>146</v>
      </c>
      <c r="E703" s="68">
        <v>1</v>
      </c>
      <c r="F703" s="68" t="s">
        <v>893</v>
      </c>
      <c r="G703" s="77">
        <v>3.5</v>
      </c>
      <c r="H703" s="77" t="str">
        <f>IF(Таблица1[[#This Row],[Вес/шт]]*Таблица1[[#This Row],[Заказ, шт]]=0,"",Таблица1[[#This Row],[Вес/шт]]*Таблица1[[#This Row],[Заказ, шт]])</f>
        <v/>
      </c>
      <c r="I703" s="78"/>
      <c r="J703" s="68" t="str">
        <f>IF(Таблица1[[#This Row],[Примерная вместимость в бокс]]="","",IFERROR(IF(Таблица1[[#This Row],[Заказ, шт]]="","",L703/I703),0))</f>
        <v/>
      </c>
      <c r="K703" s="94">
        <v>31.228899999999999</v>
      </c>
      <c r="L703" s="69"/>
      <c r="M703" s="92">
        <f>Таблица1[[#This Row],[Заказ, шт]]*Таблица1[[#This Row],[Цена , €]]</f>
        <v>0</v>
      </c>
      <c r="N703" s="90" t="str">
        <f>IF(Таблица1[[#This Row],[Заказ, шт]]="","",Таблица1[[#This Row],[Цена , €]]*$O$13*$M$8)</f>
        <v/>
      </c>
      <c r="O703" s="40"/>
    </row>
    <row r="704" spans="2:15">
      <c r="B704" s="66" t="s">
        <v>819</v>
      </c>
      <c r="C704" s="67" t="s">
        <v>1683</v>
      </c>
      <c r="D704" s="66" t="s">
        <v>132</v>
      </c>
      <c r="E704" s="68">
        <v>1</v>
      </c>
      <c r="F704" s="68" t="s">
        <v>97</v>
      </c>
      <c r="G704" s="77"/>
      <c r="H704" s="77" t="str">
        <f>IF(Таблица1[[#This Row],[Вес/шт]]*Таблица1[[#This Row],[Заказ, шт]]=0,"",Таблица1[[#This Row],[Вес/шт]]*Таблица1[[#This Row],[Заказ, шт]])</f>
        <v/>
      </c>
      <c r="I704" s="78">
        <v>85</v>
      </c>
      <c r="J704" s="68" t="str">
        <f>IF(Таблица1[[#This Row],[Примерная вместимость в бокс]]="","",IFERROR(IF(Таблица1[[#This Row],[Заказ, шт]]="","",L704/I704),0))</f>
        <v/>
      </c>
      <c r="K704" s="94">
        <v>5.4939999999999998</v>
      </c>
      <c r="L704" s="69"/>
      <c r="M704" s="92">
        <f>Таблица1[[#This Row],[Заказ, шт]]*Таблица1[[#This Row],[Цена , €]]</f>
        <v>0</v>
      </c>
      <c r="N704" s="90" t="str">
        <f>IF(Таблица1[[#This Row],[Заказ, шт]]="","",Таблица1[[#This Row],[Цена , €]]*$O$13*$M$8)</f>
        <v/>
      </c>
      <c r="O704" s="40"/>
    </row>
    <row r="705" spans="2:15">
      <c r="B705" s="66" t="s">
        <v>820</v>
      </c>
      <c r="C705" s="67" t="s">
        <v>1684</v>
      </c>
      <c r="D705" s="66" t="s">
        <v>81</v>
      </c>
      <c r="E705" s="68">
        <v>50</v>
      </c>
      <c r="F705" s="68" t="s">
        <v>159</v>
      </c>
      <c r="G705" s="77"/>
      <c r="H705" s="77" t="str">
        <f>IF(Таблица1[[#This Row],[Вес/шт]]*Таблица1[[#This Row],[Заказ, шт]]=0,"",Таблица1[[#This Row],[Вес/шт]]*Таблица1[[#This Row],[Заказ, шт]])</f>
        <v/>
      </c>
      <c r="I705" s="78">
        <v>1000</v>
      </c>
      <c r="J705" s="68" t="str">
        <f>IF(Таблица1[[#This Row],[Примерная вместимость в бокс]]="","",IFERROR(IF(Таблица1[[#This Row],[Заказ, шт]]="","",L705/I705),0))</f>
        <v/>
      </c>
      <c r="K705" s="94">
        <v>0.78069999999999995</v>
      </c>
      <c r="L705" s="69"/>
      <c r="M705" s="92">
        <f>Таблица1[[#This Row],[Заказ, шт]]*Таблица1[[#This Row],[Цена , €]]</f>
        <v>0</v>
      </c>
      <c r="N705" s="90" t="str">
        <f>IF(Таблица1[[#This Row],[Заказ, шт]]="","",Таблица1[[#This Row],[Цена , €]]*$O$13*$M$8)</f>
        <v/>
      </c>
      <c r="O705" s="40"/>
    </row>
    <row r="706" spans="2:15">
      <c r="B706" s="66" t="s">
        <v>224</v>
      </c>
      <c r="C706" s="67" t="s">
        <v>1685</v>
      </c>
      <c r="D706" s="66" t="s">
        <v>852</v>
      </c>
      <c r="E706" s="68">
        <v>10</v>
      </c>
      <c r="F706" s="68" t="s">
        <v>99</v>
      </c>
      <c r="G706" s="77"/>
      <c r="H706" s="77" t="str">
        <f>IF(Таблица1[[#This Row],[Вес/шт]]*Таблица1[[#This Row],[Заказ, шт]]=0,"",Таблица1[[#This Row],[Вес/шт]]*Таблица1[[#This Row],[Заказ, шт]])</f>
        <v/>
      </c>
      <c r="I706" s="78">
        <v>200</v>
      </c>
      <c r="J706" s="68" t="str">
        <f>IF(Таблица1[[#This Row],[Примерная вместимость в бокс]]="","",IFERROR(IF(Таблица1[[#This Row],[Заказ, шт]]="","",L706/I706),0))</f>
        <v/>
      </c>
      <c r="K706" s="94">
        <v>8.3277000000000001</v>
      </c>
      <c r="L706" s="69"/>
      <c r="M706" s="92">
        <f>Таблица1[[#This Row],[Заказ, шт]]*Таблица1[[#This Row],[Цена , €]]</f>
        <v>0</v>
      </c>
      <c r="N706" s="90" t="str">
        <f>IF(Таблица1[[#This Row],[Заказ, шт]]="","",Таблица1[[#This Row],[Цена , €]]*$O$13*$M$8)</f>
        <v/>
      </c>
      <c r="O706" s="40"/>
    </row>
    <row r="707" spans="2:15">
      <c r="B707" s="66" t="s">
        <v>403</v>
      </c>
      <c r="C707" s="67" t="s">
        <v>1686</v>
      </c>
      <c r="D707" s="66" t="s">
        <v>86</v>
      </c>
      <c r="E707" s="68">
        <v>10</v>
      </c>
      <c r="F707" s="68" t="s">
        <v>102</v>
      </c>
      <c r="G707" s="77"/>
      <c r="H707" s="77" t="str">
        <f>IF(Таблица1[[#This Row],[Вес/шт]]*Таблица1[[#This Row],[Заказ, шт]]=0,"",Таблица1[[#This Row],[Вес/шт]]*Таблица1[[#This Row],[Заказ, шт]])</f>
        <v/>
      </c>
      <c r="I707" s="78">
        <v>200</v>
      </c>
      <c r="J707" s="68" t="str">
        <f>IF(Таблица1[[#This Row],[Примерная вместимость в бокс]]="","",IFERROR(IF(Таблица1[[#This Row],[Заказ, шт]]="","",L707/I707),0))</f>
        <v/>
      </c>
      <c r="K707" s="94">
        <v>4.1638999999999999</v>
      </c>
      <c r="L707" s="69"/>
      <c r="M707" s="92">
        <f>Таблица1[[#This Row],[Заказ, шт]]*Таблица1[[#This Row],[Цена , €]]</f>
        <v>0</v>
      </c>
      <c r="N707" s="90" t="str">
        <f>IF(Таблица1[[#This Row],[Заказ, шт]]="","",Таблица1[[#This Row],[Цена , €]]*$O$13*$M$8)</f>
        <v/>
      </c>
      <c r="O707" s="40"/>
    </row>
    <row r="708" spans="2:15">
      <c r="B708" s="66" t="s">
        <v>266</v>
      </c>
      <c r="C708" s="67" t="s">
        <v>1687</v>
      </c>
      <c r="D708" s="66" t="s">
        <v>173</v>
      </c>
      <c r="E708" s="68"/>
      <c r="F708" s="68" t="s">
        <v>89</v>
      </c>
      <c r="G708" s="77"/>
      <c r="H708" s="77" t="str">
        <f>IF(Таблица1[[#This Row],[Вес/шт]]*Таблица1[[#This Row],[Заказ, шт]]=0,"",Таблица1[[#This Row],[Вес/шт]]*Таблица1[[#This Row],[Заказ, шт]])</f>
        <v/>
      </c>
      <c r="I708" s="78">
        <v>120</v>
      </c>
      <c r="J708" s="68" t="str">
        <f>IF(Таблица1[[#This Row],[Примерная вместимость в бокс]]="","",IFERROR(IF(Таблица1[[#This Row],[Заказ, шт]]="","",L708/I708),0))</f>
        <v/>
      </c>
      <c r="K708" s="94">
        <v>6.4771000000000001</v>
      </c>
      <c r="L708" s="69"/>
      <c r="M708" s="92">
        <f>Таблица1[[#This Row],[Заказ, шт]]*Таблица1[[#This Row],[Цена , €]]</f>
        <v>0</v>
      </c>
      <c r="N708" s="90" t="str">
        <f>IF(Таблица1[[#This Row],[Заказ, шт]]="","",Таблица1[[#This Row],[Цена , €]]*$O$13*$M$8)</f>
        <v/>
      </c>
      <c r="O708" s="40"/>
    </row>
    <row r="709" spans="2:15">
      <c r="B709" s="66" t="s">
        <v>405</v>
      </c>
      <c r="C709" s="67" t="s">
        <v>1688</v>
      </c>
      <c r="D709" s="66" t="s">
        <v>173</v>
      </c>
      <c r="E709" s="68"/>
      <c r="F709" s="68" t="s">
        <v>89</v>
      </c>
      <c r="G709" s="77"/>
      <c r="H709" s="77" t="str">
        <f>IF(Таблица1[[#This Row],[Вес/шт]]*Таблица1[[#This Row],[Заказ, шт]]=0,"",Таблица1[[#This Row],[Вес/шт]]*Таблица1[[#This Row],[Заказ, шт]])</f>
        <v/>
      </c>
      <c r="I709" s="78">
        <v>120</v>
      </c>
      <c r="J709" s="68" t="str">
        <f>IF(Таблица1[[#This Row],[Примерная вместимость в бокс]]="","",IFERROR(IF(Таблица1[[#This Row],[Заказ, шт]]="","",L709/I709),0))</f>
        <v/>
      </c>
      <c r="K709" s="94">
        <v>6.4771000000000001</v>
      </c>
      <c r="L709" s="69"/>
      <c r="M709" s="92">
        <f>Таблица1[[#This Row],[Заказ, шт]]*Таблица1[[#This Row],[Цена , €]]</f>
        <v>0</v>
      </c>
      <c r="N709" s="90" t="str">
        <f>IF(Таблица1[[#This Row],[Заказ, шт]]="","",Таблица1[[#This Row],[Цена , €]]*$O$13*$M$8)</f>
        <v/>
      </c>
      <c r="O709" s="40"/>
    </row>
    <row r="710" spans="2:15">
      <c r="B710" s="66" t="s">
        <v>404</v>
      </c>
      <c r="C710" s="67" t="s">
        <v>1689</v>
      </c>
      <c r="D710" s="66" t="s">
        <v>98</v>
      </c>
      <c r="E710" s="68">
        <v>1</v>
      </c>
      <c r="F710" s="68" t="s">
        <v>89</v>
      </c>
      <c r="G710" s="77">
        <v>11</v>
      </c>
      <c r="H710" s="77" t="str">
        <f>IF(Таблица1[[#This Row],[Вес/шт]]*Таблица1[[#This Row],[Заказ, шт]]=0,"",Таблица1[[#This Row],[Вес/шт]]*Таблица1[[#This Row],[Заказ, шт]])</f>
        <v/>
      </c>
      <c r="I710" s="78"/>
      <c r="J710" s="68" t="str">
        <f>IF(Таблица1[[#This Row],[Примерная вместимость в бокс]]="","",IFERROR(IF(Таблица1[[#This Row],[Заказ, шт]]="","",L710/I710),0))</f>
        <v/>
      </c>
      <c r="K710" s="94">
        <v>17.927700000000002</v>
      </c>
      <c r="L710" s="69"/>
      <c r="M710" s="92">
        <f>Таблица1[[#This Row],[Заказ, шт]]*Таблица1[[#This Row],[Цена , €]]</f>
        <v>0</v>
      </c>
      <c r="N710" s="90" t="str">
        <f>IF(Таблица1[[#This Row],[Заказ, шт]]="","",Таблица1[[#This Row],[Цена , €]]*$O$13*$M$8)</f>
        <v/>
      </c>
      <c r="O710" s="40"/>
    </row>
    <row r="711" spans="2:15">
      <c r="B711" s="66" t="s">
        <v>372</v>
      </c>
      <c r="C711" s="67" t="s">
        <v>1690</v>
      </c>
      <c r="D711" s="66" t="s">
        <v>86</v>
      </c>
      <c r="E711" s="68">
        <v>10</v>
      </c>
      <c r="F711" s="68" t="s">
        <v>894</v>
      </c>
      <c r="G711" s="77"/>
      <c r="H711" s="77" t="str">
        <f>IF(Таблица1[[#This Row],[Вес/шт]]*Таблица1[[#This Row],[Заказ, шт]]=0,"",Таблица1[[#This Row],[Вес/шт]]*Таблица1[[#This Row],[Заказ, шт]])</f>
        <v/>
      </c>
      <c r="I711" s="78">
        <v>200</v>
      </c>
      <c r="J711" s="68" t="str">
        <f>IF(Таблица1[[#This Row],[Примерная вместимость в бокс]]="","",IFERROR(IF(Таблица1[[#This Row],[Заказ, шт]]="","",L711/I711),0))</f>
        <v/>
      </c>
      <c r="K711" s="94">
        <v>3.4699</v>
      </c>
      <c r="L711" s="69"/>
      <c r="M711" s="92">
        <f>Таблица1[[#This Row],[Заказ, шт]]*Таблица1[[#This Row],[Цена , €]]</f>
        <v>0</v>
      </c>
      <c r="N711" s="90" t="str">
        <f>IF(Таблица1[[#This Row],[Заказ, шт]]="","",Таблица1[[#This Row],[Цена , €]]*$O$13*$M$8)</f>
        <v/>
      </c>
      <c r="O711" s="40"/>
    </row>
    <row r="712" spans="2:15">
      <c r="B712" s="66" t="s">
        <v>359</v>
      </c>
      <c r="C712" s="67" t="s">
        <v>1691</v>
      </c>
      <c r="D712" s="66" t="s">
        <v>94</v>
      </c>
      <c r="E712" s="68">
        <v>1</v>
      </c>
      <c r="F712" s="68" t="s">
        <v>90</v>
      </c>
      <c r="G712" s="77"/>
      <c r="H712" s="77" t="str">
        <f>IF(Таблица1[[#This Row],[Вес/шт]]*Таблица1[[#This Row],[Заказ, шт]]=0,"",Таблица1[[#This Row],[Вес/шт]]*Таблица1[[#This Row],[Заказ, шт]])</f>
        <v/>
      </c>
      <c r="I712" s="78">
        <v>85</v>
      </c>
      <c r="J712" s="68" t="str">
        <f>IF(Таблица1[[#This Row],[Примерная вместимость в бокс]]="","",IFERROR(IF(Таблица1[[#This Row],[Заказ, шт]]="","",L712/I712),0))</f>
        <v/>
      </c>
      <c r="K712" s="94">
        <v>4.9157000000000002</v>
      </c>
      <c r="L712" s="69"/>
      <c r="M712" s="92">
        <f>Таблица1[[#This Row],[Заказ, шт]]*Таблица1[[#This Row],[Цена , €]]</f>
        <v>0</v>
      </c>
      <c r="N712" s="90" t="str">
        <f>IF(Таблица1[[#This Row],[Заказ, шт]]="","",Таблица1[[#This Row],[Цена , €]]*$O$13*$M$8)</f>
        <v/>
      </c>
      <c r="O712" s="40"/>
    </row>
    <row r="713" spans="2:15">
      <c r="B713" s="66" t="s">
        <v>361</v>
      </c>
      <c r="C713" s="67" t="s">
        <v>1692</v>
      </c>
      <c r="D713" s="66" t="s">
        <v>86</v>
      </c>
      <c r="E713" s="68">
        <v>10</v>
      </c>
      <c r="F713" s="68" t="s">
        <v>159</v>
      </c>
      <c r="G713" s="77"/>
      <c r="H713" s="77" t="str">
        <f>IF(Таблица1[[#This Row],[Вес/шт]]*Таблица1[[#This Row],[Заказ, шт]]=0,"",Таблица1[[#This Row],[Вес/шт]]*Таблица1[[#This Row],[Заказ, шт]])</f>
        <v/>
      </c>
      <c r="I713" s="78">
        <v>200</v>
      </c>
      <c r="J713" s="68" t="str">
        <f>IF(Таблица1[[#This Row],[Примерная вместимость в бокс]]="","",IFERROR(IF(Таблица1[[#This Row],[Заказ, шт]]="","",L713/I713),0))</f>
        <v/>
      </c>
      <c r="K713" s="94">
        <v>3.1806999999999999</v>
      </c>
      <c r="L713" s="69"/>
      <c r="M713" s="92">
        <f>Таблица1[[#This Row],[Заказ, шт]]*Таблица1[[#This Row],[Цена , €]]</f>
        <v>0</v>
      </c>
      <c r="N713" s="90" t="str">
        <f>IF(Таблица1[[#This Row],[Заказ, шт]]="","",Таблица1[[#This Row],[Цена , €]]*$O$13*$M$8)</f>
        <v/>
      </c>
      <c r="O713" s="40"/>
    </row>
    <row r="714" spans="2:15">
      <c r="B714" s="66" t="s">
        <v>360</v>
      </c>
      <c r="C714" s="67" t="s">
        <v>1693</v>
      </c>
      <c r="D714" s="66" t="s">
        <v>94</v>
      </c>
      <c r="E714" s="68">
        <v>1</v>
      </c>
      <c r="F714" s="68" t="s">
        <v>180</v>
      </c>
      <c r="G714" s="77"/>
      <c r="H714" s="77" t="str">
        <f>IF(Таблица1[[#This Row],[Вес/шт]]*Таблица1[[#This Row],[Заказ, шт]]=0,"",Таблица1[[#This Row],[Вес/шт]]*Таблица1[[#This Row],[Заказ, шт]])</f>
        <v/>
      </c>
      <c r="I714" s="78">
        <v>85</v>
      </c>
      <c r="J714" s="68" t="str">
        <f>IF(Таблица1[[#This Row],[Примерная вместимость в бокс]]="","",IFERROR(IF(Таблица1[[#This Row],[Заказ, шт]]="","",L714/I714),0))</f>
        <v/>
      </c>
      <c r="K714" s="94">
        <v>4.9157000000000002</v>
      </c>
      <c r="L714" s="69"/>
      <c r="M714" s="92">
        <f>Таблица1[[#This Row],[Заказ, шт]]*Таблица1[[#This Row],[Цена , €]]</f>
        <v>0</v>
      </c>
      <c r="N714" s="90" t="str">
        <f>IF(Таблица1[[#This Row],[Заказ, шт]]="","",Таблица1[[#This Row],[Цена , €]]*$O$13*$M$8)</f>
        <v/>
      </c>
      <c r="O714" s="40"/>
    </row>
    <row r="715" spans="2:15">
      <c r="B715" s="66" t="s">
        <v>363</v>
      </c>
      <c r="C715" s="67" t="s">
        <v>1694</v>
      </c>
      <c r="D715" s="66" t="s">
        <v>86</v>
      </c>
      <c r="E715" s="68">
        <v>10</v>
      </c>
      <c r="F715" s="68" t="s">
        <v>159</v>
      </c>
      <c r="G715" s="77"/>
      <c r="H715" s="77" t="str">
        <f>IF(Таблица1[[#This Row],[Вес/шт]]*Таблица1[[#This Row],[Заказ, шт]]=0,"",Таблица1[[#This Row],[Вес/шт]]*Таблица1[[#This Row],[Заказ, шт]])</f>
        <v/>
      </c>
      <c r="I715" s="78">
        <v>200</v>
      </c>
      <c r="J715" s="68" t="str">
        <f>IF(Таблица1[[#This Row],[Примерная вместимость в бокс]]="","",IFERROR(IF(Таблица1[[#This Row],[Заказ, шт]]="","",L715/I715),0))</f>
        <v/>
      </c>
      <c r="K715" s="94">
        <v>3.1806999999999999</v>
      </c>
      <c r="L715" s="69"/>
      <c r="M715" s="92">
        <f>Таблица1[[#This Row],[Заказ, шт]]*Таблица1[[#This Row],[Цена , €]]</f>
        <v>0</v>
      </c>
      <c r="N715" s="90" t="str">
        <f>IF(Таблица1[[#This Row],[Заказ, шт]]="","",Таблица1[[#This Row],[Цена , €]]*$O$13*$M$8)</f>
        <v/>
      </c>
      <c r="O715" s="40"/>
    </row>
    <row r="716" spans="2:15">
      <c r="B716" s="66" t="s">
        <v>362</v>
      </c>
      <c r="C716" s="67" t="s">
        <v>1695</v>
      </c>
      <c r="D716" s="66" t="s">
        <v>94</v>
      </c>
      <c r="E716" s="68">
        <v>1</v>
      </c>
      <c r="F716" s="68" t="s">
        <v>180</v>
      </c>
      <c r="G716" s="77"/>
      <c r="H716" s="77" t="str">
        <f>IF(Таблица1[[#This Row],[Вес/шт]]*Таблица1[[#This Row],[Заказ, шт]]=0,"",Таблица1[[#This Row],[Вес/шт]]*Таблица1[[#This Row],[Заказ, шт]])</f>
        <v/>
      </c>
      <c r="I716" s="78">
        <v>85</v>
      </c>
      <c r="J716" s="68" t="str">
        <f>IF(Таблица1[[#This Row],[Примерная вместимость в бокс]]="","",IFERROR(IF(Таблица1[[#This Row],[Заказ, шт]]="","",L716/I716),0))</f>
        <v/>
      </c>
      <c r="K716" s="94">
        <v>4.9157000000000002</v>
      </c>
      <c r="L716" s="69"/>
      <c r="M716" s="92">
        <f>Таблица1[[#This Row],[Заказ, шт]]*Таблица1[[#This Row],[Цена , €]]</f>
        <v>0</v>
      </c>
      <c r="N716" s="90" t="str">
        <f>IF(Таблица1[[#This Row],[Заказ, шт]]="","",Таблица1[[#This Row],[Цена , €]]*$O$13*$M$8)</f>
        <v/>
      </c>
      <c r="O716" s="40"/>
    </row>
    <row r="717" spans="2:15">
      <c r="B717" s="66" t="s">
        <v>365</v>
      </c>
      <c r="C717" s="67" t="s">
        <v>1696</v>
      </c>
      <c r="D717" s="66" t="s">
        <v>86</v>
      </c>
      <c r="E717" s="68">
        <v>10</v>
      </c>
      <c r="F717" s="68" t="s">
        <v>159</v>
      </c>
      <c r="G717" s="77"/>
      <c r="H717" s="77" t="str">
        <f>IF(Таблица1[[#This Row],[Вес/шт]]*Таблица1[[#This Row],[Заказ, шт]]=0,"",Таблица1[[#This Row],[Вес/шт]]*Таблица1[[#This Row],[Заказ, шт]])</f>
        <v/>
      </c>
      <c r="I717" s="78">
        <v>200</v>
      </c>
      <c r="J717" s="68" t="str">
        <f>IF(Таблица1[[#This Row],[Примерная вместимость в бокс]]="","",IFERROR(IF(Таблица1[[#This Row],[Заказ, шт]]="","",L717/I717),0))</f>
        <v/>
      </c>
      <c r="K717" s="94">
        <v>3.1806999999999999</v>
      </c>
      <c r="L717" s="69"/>
      <c r="M717" s="92">
        <f>Таблица1[[#This Row],[Заказ, шт]]*Таблица1[[#This Row],[Цена , €]]</f>
        <v>0</v>
      </c>
      <c r="N717" s="90" t="str">
        <f>IF(Таблица1[[#This Row],[Заказ, шт]]="","",Таблица1[[#This Row],[Цена , €]]*$O$13*$M$8)</f>
        <v/>
      </c>
      <c r="O717" s="40"/>
    </row>
    <row r="718" spans="2:15">
      <c r="B718" s="66" t="s">
        <v>364</v>
      </c>
      <c r="C718" s="67" t="s">
        <v>1697</v>
      </c>
      <c r="D718" s="66" t="s">
        <v>81</v>
      </c>
      <c r="E718" s="68">
        <v>50</v>
      </c>
      <c r="F718" s="68" t="s">
        <v>85</v>
      </c>
      <c r="G718" s="77"/>
      <c r="H718" s="77" t="str">
        <f>IF(Таблица1[[#This Row],[Вес/шт]]*Таблица1[[#This Row],[Заказ, шт]]=0,"",Таблица1[[#This Row],[Вес/шт]]*Таблица1[[#This Row],[Заказ, шт]])</f>
        <v/>
      </c>
      <c r="I718" s="78">
        <v>1000</v>
      </c>
      <c r="J718" s="68" t="str">
        <f>IF(Таблица1[[#This Row],[Примерная вместимость в бокс]]="","",IFERROR(IF(Таблица1[[#This Row],[Заказ, шт]]="","",L718/I718),0))</f>
        <v/>
      </c>
      <c r="K718" s="94">
        <v>0.98309999999999997</v>
      </c>
      <c r="L718" s="69"/>
      <c r="M718" s="92">
        <f>Таблица1[[#This Row],[Заказ, шт]]*Таблица1[[#This Row],[Цена , €]]</f>
        <v>0</v>
      </c>
      <c r="N718" s="90" t="str">
        <f>IF(Таблица1[[#This Row],[Заказ, шт]]="","",Таблица1[[#This Row],[Цена , €]]*$O$13*$M$8)</f>
        <v/>
      </c>
      <c r="O718" s="40"/>
    </row>
    <row r="719" spans="2:15">
      <c r="B719" s="66" t="s">
        <v>358</v>
      </c>
      <c r="C719" s="67" t="s">
        <v>1698</v>
      </c>
      <c r="D719" s="66" t="s">
        <v>86</v>
      </c>
      <c r="E719" s="68">
        <v>10</v>
      </c>
      <c r="F719" s="68" t="s">
        <v>159</v>
      </c>
      <c r="G719" s="77"/>
      <c r="H719" s="77" t="str">
        <f>IF(Таблица1[[#This Row],[Вес/шт]]*Таблица1[[#This Row],[Заказ, шт]]=0,"",Таблица1[[#This Row],[Вес/шт]]*Таблица1[[#This Row],[Заказ, шт]])</f>
        <v/>
      </c>
      <c r="I719" s="78">
        <v>200</v>
      </c>
      <c r="J719" s="68" t="str">
        <f>IF(Таблица1[[#This Row],[Примерная вместимость в бокс]]="","",IFERROR(IF(Таблица1[[#This Row],[Заказ, шт]]="","",L719/I719),0))</f>
        <v/>
      </c>
      <c r="K719" s="94">
        <v>3.1806999999999999</v>
      </c>
      <c r="L719" s="69"/>
      <c r="M719" s="92">
        <f>Таблица1[[#This Row],[Заказ, шт]]*Таблица1[[#This Row],[Цена , €]]</f>
        <v>0</v>
      </c>
      <c r="N719" s="90" t="str">
        <f>IF(Таблица1[[#This Row],[Заказ, шт]]="","",Таблица1[[#This Row],[Цена , €]]*$O$13*$M$8)</f>
        <v/>
      </c>
      <c r="O719" s="40"/>
    </row>
    <row r="720" spans="2:15">
      <c r="B720" s="66" t="s">
        <v>194</v>
      </c>
      <c r="C720" s="67" t="s">
        <v>1699</v>
      </c>
      <c r="D720" s="66" t="s">
        <v>94</v>
      </c>
      <c r="E720" s="68">
        <v>1</v>
      </c>
      <c r="F720" s="68" t="s">
        <v>172</v>
      </c>
      <c r="G720" s="77"/>
      <c r="H720" s="77" t="str">
        <f>IF(Таблица1[[#This Row],[Вес/шт]]*Таблица1[[#This Row],[Заказ, шт]]=0,"",Таблица1[[#This Row],[Вес/шт]]*Таблица1[[#This Row],[Заказ, шт]])</f>
        <v/>
      </c>
      <c r="I720" s="78">
        <v>85</v>
      </c>
      <c r="J720" s="68" t="str">
        <f>IF(Таблица1[[#This Row],[Примерная вместимость в бокс]]="","",IFERROR(IF(Таблица1[[#This Row],[Заказ, шт]]="","",L720/I720),0))</f>
        <v/>
      </c>
      <c r="K720" s="94">
        <v>4.9157000000000002</v>
      </c>
      <c r="L720" s="69"/>
      <c r="M720" s="92">
        <f>Таблица1[[#This Row],[Заказ, шт]]*Таблица1[[#This Row],[Цена , €]]</f>
        <v>0</v>
      </c>
      <c r="N720" s="90" t="str">
        <f>IF(Таблица1[[#This Row],[Заказ, шт]]="","",Таблица1[[#This Row],[Цена , €]]*$O$13*$M$8)</f>
        <v/>
      </c>
      <c r="O720" s="40"/>
    </row>
    <row r="721" spans="2:15">
      <c r="B721" s="66" t="s">
        <v>580</v>
      </c>
      <c r="C721" s="67" t="s">
        <v>1700</v>
      </c>
      <c r="D721" s="66" t="s">
        <v>94</v>
      </c>
      <c r="E721" s="68">
        <v>1</v>
      </c>
      <c r="F721" s="68" t="s">
        <v>89</v>
      </c>
      <c r="G721" s="77"/>
      <c r="H721" s="77" t="str">
        <f>IF(Таблица1[[#This Row],[Вес/шт]]*Таблица1[[#This Row],[Заказ, шт]]=0,"",Таблица1[[#This Row],[Вес/шт]]*Таблица1[[#This Row],[Заказ, шт]])</f>
        <v/>
      </c>
      <c r="I721" s="78">
        <v>85</v>
      </c>
      <c r="J721" s="68" t="str">
        <f>IF(Таблица1[[#This Row],[Примерная вместимость в бокс]]="","",IFERROR(IF(Таблица1[[#This Row],[Заказ, шт]]="","",L721/I721),0))</f>
        <v/>
      </c>
      <c r="K721" s="94">
        <v>5.4939999999999998</v>
      </c>
      <c r="L721" s="69"/>
      <c r="M721" s="92">
        <f>Таблица1[[#This Row],[Заказ, шт]]*Таблица1[[#This Row],[Цена , €]]</f>
        <v>0</v>
      </c>
      <c r="N721" s="90" t="str">
        <f>IF(Таблица1[[#This Row],[Заказ, шт]]="","",Таблица1[[#This Row],[Цена , €]]*$O$13*$M$8)</f>
        <v/>
      </c>
      <c r="O721" s="40"/>
    </row>
    <row r="722" spans="2:15">
      <c r="B722" s="66" t="s">
        <v>581</v>
      </c>
      <c r="C722" s="67" t="s">
        <v>1701</v>
      </c>
      <c r="D722" s="66" t="s">
        <v>94</v>
      </c>
      <c r="E722" s="68">
        <v>1</v>
      </c>
      <c r="F722" s="68" t="s">
        <v>87</v>
      </c>
      <c r="G722" s="77"/>
      <c r="H722" s="77" t="str">
        <f>IF(Таблица1[[#This Row],[Вес/шт]]*Таблица1[[#This Row],[Заказ, шт]]=0,"",Таблица1[[#This Row],[Вес/шт]]*Таблица1[[#This Row],[Заказ, шт]])</f>
        <v/>
      </c>
      <c r="I722" s="78">
        <v>85</v>
      </c>
      <c r="J722" s="68" t="str">
        <f>IF(Таблица1[[#This Row],[Примерная вместимость в бокс]]="","",IFERROR(IF(Таблица1[[#This Row],[Заказ, шт]]="","",L722/I722),0))</f>
        <v/>
      </c>
      <c r="K722" s="94">
        <v>5.4939999999999998</v>
      </c>
      <c r="L722" s="69"/>
      <c r="M722" s="92">
        <f>Таблица1[[#This Row],[Заказ, шт]]*Таблица1[[#This Row],[Цена , €]]</f>
        <v>0</v>
      </c>
      <c r="N722" s="90" t="str">
        <f>IF(Таблица1[[#This Row],[Заказ, шт]]="","",Таблица1[[#This Row],[Цена , €]]*$O$13*$M$8)</f>
        <v/>
      </c>
      <c r="O722" s="40"/>
    </row>
    <row r="723" spans="2:15">
      <c r="B723" s="66" t="s">
        <v>583</v>
      </c>
      <c r="C723" s="67" t="s">
        <v>1702</v>
      </c>
      <c r="D723" s="66" t="s">
        <v>147</v>
      </c>
      <c r="E723" s="68">
        <v>1</v>
      </c>
      <c r="F723" s="68" t="s">
        <v>939</v>
      </c>
      <c r="G723" s="77">
        <v>9</v>
      </c>
      <c r="H723" s="77" t="str">
        <f>IF(Таблица1[[#This Row],[Вес/шт]]*Таблица1[[#This Row],[Заказ, шт]]=0,"",Таблица1[[#This Row],[Вес/шт]]*Таблица1[[#This Row],[Заказ, шт]])</f>
        <v/>
      </c>
      <c r="I723" s="78"/>
      <c r="J723" s="68" t="str">
        <f>IF(Таблица1[[#This Row],[Примерная вместимость в бокс]]="","",IFERROR(IF(Таблица1[[#This Row],[Заказ, шт]]="","",L723/I723),0))</f>
        <v/>
      </c>
      <c r="K723" s="94">
        <v>8.0963999999999992</v>
      </c>
      <c r="L723" s="69"/>
      <c r="M723" s="92">
        <f>Таблица1[[#This Row],[Заказ, шт]]*Таблица1[[#This Row],[Цена , €]]</f>
        <v>0</v>
      </c>
      <c r="N723" s="90" t="str">
        <f>IF(Таблица1[[#This Row],[Заказ, шт]]="","",Таблица1[[#This Row],[Цена , €]]*$O$13*$M$8)</f>
        <v/>
      </c>
      <c r="O723" s="40"/>
    </row>
    <row r="724" spans="2:15">
      <c r="B724" s="66" t="s">
        <v>582</v>
      </c>
      <c r="C724" s="67" t="s">
        <v>1703</v>
      </c>
      <c r="D724" s="66" t="s">
        <v>86</v>
      </c>
      <c r="E724" s="68">
        <v>10</v>
      </c>
      <c r="F724" s="68" t="s">
        <v>88</v>
      </c>
      <c r="G724" s="77"/>
      <c r="H724" s="77" t="str">
        <f>IF(Таблица1[[#This Row],[Вес/шт]]*Таблица1[[#This Row],[Заказ, шт]]=0,"",Таблица1[[#This Row],[Вес/шт]]*Таблица1[[#This Row],[Заказ, шт]])</f>
        <v/>
      </c>
      <c r="I724" s="78">
        <v>200</v>
      </c>
      <c r="J724" s="68" t="str">
        <f>IF(Таблица1[[#This Row],[Примерная вместимость в бокс]]="","",IFERROR(IF(Таблица1[[#This Row],[Заказ, шт]]="","",L724/I724),0))</f>
        <v/>
      </c>
      <c r="K724" s="94">
        <v>2.7469999999999999</v>
      </c>
      <c r="L724" s="69"/>
      <c r="M724" s="92">
        <f>Таблица1[[#This Row],[Заказ, шт]]*Таблица1[[#This Row],[Цена , €]]</f>
        <v>0</v>
      </c>
      <c r="N724" s="90" t="str">
        <f>IF(Таблица1[[#This Row],[Заказ, шт]]="","",Таблица1[[#This Row],[Цена , €]]*$O$13*$M$8)</f>
        <v/>
      </c>
      <c r="O724" s="40"/>
    </row>
    <row r="725" spans="2:15">
      <c r="B725" s="66" t="s">
        <v>977</v>
      </c>
      <c r="C725" s="67" t="s">
        <v>1704</v>
      </c>
      <c r="D725" s="66" t="s">
        <v>146</v>
      </c>
      <c r="E725" s="68">
        <v>1</v>
      </c>
      <c r="F725" s="68" t="s">
        <v>985</v>
      </c>
      <c r="G725" s="77">
        <v>3.5</v>
      </c>
      <c r="H725" s="77" t="str">
        <f>IF(Таблица1[[#This Row],[Вес/шт]]*Таблица1[[#This Row],[Заказ, шт]]=0,"",Таблица1[[#This Row],[Вес/шт]]*Таблица1[[#This Row],[Заказ, шт]])</f>
        <v/>
      </c>
      <c r="I725" s="78"/>
      <c r="J725" s="68" t="str">
        <f>IF(Таблица1[[#This Row],[Примерная вместимость в бокс]]="","",IFERROR(IF(Таблица1[[#This Row],[Заказ, шт]]="","",L725/I725),0))</f>
        <v/>
      </c>
      <c r="K725" s="94">
        <v>15.7301</v>
      </c>
      <c r="L725" s="69"/>
      <c r="M725" s="92">
        <f>Таблица1[[#This Row],[Заказ, шт]]*Таблица1[[#This Row],[Цена , €]]</f>
        <v>0</v>
      </c>
      <c r="N725" s="90" t="str">
        <f>IF(Таблица1[[#This Row],[Заказ, шт]]="","",Таблица1[[#This Row],[Цена , €]]*$O$13*$M$8)</f>
        <v/>
      </c>
      <c r="O725" s="40"/>
    </row>
    <row r="726" spans="2:15">
      <c r="B726" s="66" t="s">
        <v>991</v>
      </c>
      <c r="C726" s="67" t="s">
        <v>1705</v>
      </c>
      <c r="D726" s="66" t="s">
        <v>146</v>
      </c>
      <c r="E726" s="68">
        <v>1</v>
      </c>
      <c r="F726" s="68" t="s">
        <v>981</v>
      </c>
      <c r="G726" s="77">
        <v>3.5</v>
      </c>
      <c r="H726" s="77" t="str">
        <f>IF(Таблица1[[#This Row],[Вес/шт]]*Таблица1[[#This Row],[Заказ, шт]]=0,"",Таблица1[[#This Row],[Вес/шт]]*Таблица1[[#This Row],[Заказ, шт]])</f>
        <v/>
      </c>
      <c r="I726" s="78"/>
      <c r="J726" s="68" t="str">
        <f>IF(Таблица1[[#This Row],[Примерная вместимость в бокс]]="","",IFERROR(IF(Таблица1[[#This Row],[Заказ, шт]]="","",L726/I726),0))</f>
        <v/>
      </c>
      <c r="K726" s="94">
        <v>15.7301</v>
      </c>
      <c r="L726" s="69"/>
      <c r="M726" s="92">
        <f>Таблица1[[#This Row],[Заказ, шт]]*Таблица1[[#This Row],[Цена , €]]</f>
        <v>0</v>
      </c>
      <c r="N726" s="90" t="str">
        <f>IF(Таблица1[[#This Row],[Заказ, шт]]="","",Таблица1[[#This Row],[Цена , €]]*$O$13*$M$8)</f>
        <v/>
      </c>
      <c r="O726" s="40"/>
    </row>
    <row r="727" spans="2:15">
      <c r="B727" s="66" t="s">
        <v>846</v>
      </c>
      <c r="C727" s="67" t="s">
        <v>1706</v>
      </c>
      <c r="D727" s="66" t="s">
        <v>98</v>
      </c>
      <c r="E727" s="68">
        <v>1</v>
      </c>
      <c r="F727" s="68" t="s">
        <v>206</v>
      </c>
      <c r="G727" s="77">
        <v>11</v>
      </c>
      <c r="H727" s="77" t="str">
        <f>IF(Таблица1[[#This Row],[Вес/шт]]*Таблица1[[#This Row],[Заказ, шт]]=0,"",Таблица1[[#This Row],[Вес/шт]]*Таблица1[[#This Row],[Заказ, шт]])</f>
        <v/>
      </c>
      <c r="I727" s="78"/>
      <c r="J727" s="68" t="str">
        <f>IF(Таблица1[[#This Row],[Примерная вместимость в бокс]]="","",IFERROR(IF(Таблица1[[#This Row],[Заказ, шт]]="","",L727/I727),0))</f>
        <v/>
      </c>
      <c r="K727" s="94">
        <v>11.855399999999999</v>
      </c>
      <c r="L727" s="69"/>
      <c r="M727" s="92">
        <f>Таблица1[[#This Row],[Заказ, шт]]*Таблица1[[#This Row],[Цена , €]]</f>
        <v>0</v>
      </c>
      <c r="N727" s="90" t="str">
        <f>IF(Таблица1[[#This Row],[Заказ, шт]]="","",Таблица1[[#This Row],[Цена , €]]*$O$13*$M$8)</f>
        <v/>
      </c>
      <c r="O727" s="40"/>
    </row>
    <row r="728" spans="2:15">
      <c r="B728" s="66" t="s">
        <v>849</v>
      </c>
      <c r="C728" s="67" t="s">
        <v>1707</v>
      </c>
      <c r="D728" s="66" t="s">
        <v>154</v>
      </c>
      <c r="E728" s="68">
        <v>1</v>
      </c>
      <c r="F728" s="68" t="s">
        <v>107</v>
      </c>
      <c r="G728" s="77">
        <v>18</v>
      </c>
      <c r="H728" s="77" t="str">
        <f>IF(Таблица1[[#This Row],[Вес/шт]]*Таблица1[[#This Row],[Заказ, шт]]=0,"",Таблица1[[#This Row],[Вес/шт]]*Таблица1[[#This Row],[Заказ, шт]])</f>
        <v/>
      </c>
      <c r="I728" s="78"/>
      <c r="J728" s="68" t="str">
        <f>IF(Таблица1[[#This Row],[Примерная вместимость в бокс]]="","",IFERROR(IF(Таблица1[[#This Row],[Заказ, шт]]="","",L728/I728),0))</f>
        <v/>
      </c>
      <c r="K728" s="94">
        <v>16.4819</v>
      </c>
      <c r="L728" s="69"/>
      <c r="M728" s="92">
        <f>Таблица1[[#This Row],[Заказ, шт]]*Таблица1[[#This Row],[Цена , €]]</f>
        <v>0</v>
      </c>
      <c r="N728" s="90" t="str">
        <f>IF(Таблица1[[#This Row],[Заказ, шт]]="","",Таблица1[[#This Row],[Цена , €]]*$O$13*$M$8)</f>
        <v/>
      </c>
      <c r="O728" s="40"/>
    </row>
    <row r="729" spans="2:15">
      <c r="B729" s="66" t="s">
        <v>847</v>
      </c>
      <c r="C729" s="67" t="s">
        <v>1708</v>
      </c>
      <c r="D729" s="66" t="s">
        <v>94</v>
      </c>
      <c r="E729" s="68">
        <v>1</v>
      </c>
      <c r="F729" s="68" t="s">
        <v>866</v>
      </c>
      <c r="G729" s="77"/>
      <c r="H729" s="77" t="str">
        <f>IF(Таблица1[[#This Row],[Вес/шт]]*Таблица1[[#This Row],[Заказ, шт]]=0,"",Таблица1[[#This Row],[Вес/шт]]*Таблица1[[#This Row],[Заказ, шт]])</f>
        <v/>
      </c>
      <c r="I729" s="78">
        <v>85</v>
      </c>
      <c r="J729" s="68" t="str">
        <f>IF(Таблица1[[#This Row],[Примерная вместимость в бокс]]="","",IFERROR(IF(Таблица1[[#This Row],[Заказ, шт]]="","",L729/I729),0))</f>
        <v/>
      </c>
      <c r="K729" s="94">
        <v>7.2289000000000003</v>
      </c>
      <c r="L729" s="69"/>
      <c r="M729" s="92">
        <f>Таблица1[[#This Row],[Заказ, шт]]*Таблица1[[#This Row],[Цена , €]]</f>
        <v>0</v>
      </c>
      <c r="N729" s="90" t="str">
        <f>IF(Таблица1[[#This Row],[Заказ, шт]]="","",Таблица1[[#This Row],[Цена , €]]*$O$13*$M$8)</f>
        <v/>
      </c>
      <c r="O729" s="40"/>
    </row>
    <row r="730" spans="2:15">
      <c r="B730" s="66" t="s">
        <v>848</v>
      </c>
      <c r="C730" s="67" t="s">
        <v>1709</v>
      </c>
      <c r="D730" s="66" t="s">
        <v>81</v>
      </c>
      <c r="E730" s="68">
        <v>50</v>
      </c>
      <c r="F730" s="68" t="s">
        <v>159</v>
      </c>
      <c r="G730" s="77"/>
      <c r="H730" s="77" t="str">
        <f>IF(Таблица1[[#This Row],[Вес/шт]]*Таблица1[[#This Row],[Заказ, шт]]=0,"",Таблица1[[#This Row],[Вес/шт]]*Таблица1[[#This Row],[Заказ, шт]])</f>
        <v/>
      </c>
      <c r="I730" s="78">
        <v>1000</v>
      </c>
      <c r="J730" s="68" t="str">
        <f>IF(Таблица1[[#This Row],[Примерная вместимость в бокс]]="","",IFERROR(IF(Таблица1[[#This Row],[Заказ, шт]]="","",L730/I730),0))</f>
        <v/>
      </c>
      <c r="K730" s="94">
        <v>1.4458</v>
      </c>
      <c r="L730" s="69"/>
      <c r="M730" s="92">
        <f>Таблица1[[#This Row],[Заказ, шт]]*Таблица1[[#This Row],[Цена , €]]</f>
        <v>0</v>
      </c>
      <c r="N730" s="90" t="str">
        <f>IF(Таблица1[[#This Row],[Заказ, шт]]="","",Таблица1[[#This Row],[Цена , €]]*$O$13*$M$8)</f>
        <v/>
      </c>
      <c r="O730" s="40"/>
    </row>
  </sheetData>
  <sheetProtection selectLockedCells="1" sort="0" autoFilter="0"/>
  <mergeCells count="4">
    <mergeCell ref="H7:I7"/>
    <mergeCell ref="H8:I8"/>
    <mergeCell ref="L7:M7"/>
    <mergeCell ref="C2:G5"/>
  </mergeCells>
  <phoneticPr fontId="27" type="noConversion"/>
  <conditionalFormatting sqref="O23">
    <cfRule type="duplicateValues" dxfId="27" priority="15" stopIfTrue="1"/>
  </conditionalFormatting>
  <conditionalFormatting sqref="B25:B87 B89:B444 B446:B729">
    <cfRule type="duplicateValues" dxfId="26" priority="8"/>
  </conditionalFormatting>
  <conditionalFormatting sqref="B88">
    <cfRule type="duplicateValues" dxfId="25" priority="6"/>
  </conditionalFormatting>
  <conditionalFormatting sqref="B1327:B1048576 B1:B24">
    <cfRule type="duplicateValues" dxfId="24" priority="47"/>
  </conditionalFormatting>
  <conditionalFormatting sqref="B445">
    <cfRule type="duplicateValues" dxfId="23" priority="76"/>
  </conditionalFormatting>
  <conditionalFormatting sqref="I5">
    <cfRule type="containsText" dxfId="22" priority="4" operator="containsText" text="нет">
      <formula>NOT(ISERROR(SEARCH("нет",I5)))</formula>
    </cfRule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C17">
    <cfRule type="duplicateValues" dxfId="21" priority="78" stopIfTrue="1"/>
  </conditionalFormatting>
  <conditionalFormatting sqref="B23:N23">
    <cfRule type="duplicateValues" dxfId="20" priority="81" stopIfTrue="1"/>
  </conditionalFormatting>
  <conditionalFormatting sqref="E17">
    <cfRule type="duplicateValues" dxfId="19" priority="3" stopIfTrue="1"/>
  </conditionalFormatting>
  <conditionalFormatting sqref="D17">
    <cfRule type="duplicateValues" dxfId="18" priority="1" stopIfTrue="1"/>
  </conditionalFormatting>
  <dataValidations count="2">
    <dataValidation type="list" allowBlank="1" showInputMessage="1" showErrorMessage="1" sqref="M16" xr:uid="{7E34E12C-A06E-4B5D-BD14-6008CBFDB01C}">
      <formula1>"наличная, безналичная"</formula1>
    </dataValidation>
    <dataValidation type="list" allowBlank="1" showInputMessage="1" showErrorMessage="1" sqref="I5" xr:uid="{F35870DA-AF05-42FF-B837-88D0BB07800D}">
      <formula1>"да,нет"</formula1>
    </dataValidation>
  </dataValidations>
  <hyperlinks>
    <hyperlink ref="C14" r:id="rId1" display="www.p-uspeh.ru" xr:uid="{9832B444-6C1F-48B6-980D-49AD51C36FE2}"/>
    <hyperlink ref="C6" location="'Условия работы'!A1" display="ВНИМАНИЕ! Ознакомьтесь с условиями работы, изложенными на листе2" xr:uid="{ABD77EE7-B5C1-4EF3-AE58-25B2064E79CD}"/>
    <hyperlink ref="I4" location="'Условия работы'!A1" display="'Условия работы'!A1" xr:uid="{6D6C1D42-D084-40CE-9D3C-90B84D98483F}"/>
    <hyperlink ref="C20" r:id="rId2" xr:uid="{B8FD7CEF-5905-40D6-A295-4A7CEBC43D40}"/>
  </hyperlinks>
  <pageMargins left="0.7" right="0.7" top="0.75" bottom="0.75" header="0.3" footer="0.3"/>
  <pageSetup paperSize="256" orientation="portrait" horizontalDpi="203" verticalDpi="203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E53"/>
  <sheetViews>
    <sheetView workbookViewId="0"/>
  </sheetViews>
  <sheetFormatPr defaultRowHeight="12.75"/>
  <cols>
    <col min="1" max="1" width="3.42578125" customWidth="1"/>
    <col min="2" max="2" width="130.5703125" customWidth="1"/>
    <col min="4" max="4" width="1.7109375" customWidth="1"/>
    <col min="5" max="5" width="48.28515625" customWidth="1"/>
    <col min="256" max="256" width="3.42578125" customWidth="1"/>
    <col min="257" max="257" width="116" customWidth="1"/>
    <col min="260" max="260" width="1.7109375" customWidth="1"/>
    <col min="261" max="261" width="48.28515625" customWidth="1"/>
    <col min="512" max="512" width="3.42578125" customWidth="1"/>
    <col min="513" max="513" width="116" customWidth="1"/>
    <col min="516" max="516" width="1.7109375" customWidth="1"/>
    <col min="517" max="517" width="48.28515625" customWidth="1"/>
    <col min="768" max="768" width="3.42578125" customWidth="1"/>
    <col min="769" max="769" width="116" customWidth="1"/>
    <col min="772" max="772" width="1.7109375" customWidth="1"/>
    <col min="773" max="773" width="48.28515625" customWidth="1"/>
    <col min="1024" max="1024" width="3.42578125" customWidth="1"/>
    <col min="1025" max="1025" width="116" customWidth="1"/>
    <col min="1028" max="1028" width="1.7109375" customWidth="1"/>
    <col min="1029" max="1029" width="48.28515625" customWidth="1"/>
    <col min="1280" max="1280" width="3.42578125" customWidth="1"/>
    <col min="1281" max="1281" width="116" customWidth="1"/>
    <col min="1284" max="1284" width="1.7109375" customWidth="1"/>
    <col min="1285" max="1285" width="48.28515625" customWidth="1"/>
    <col min="1536" max="1536" width="3.42578125" customWidth="1"/>
    <col min="1537" max="1537" width="116" customWidth="1"/>
    <col min="1540" max="1540" width="1.7109375" customWidth="1"/>
    <col min="1541" max="1541" width="48.28515625" customWidth="1"/>
    <col min="1792" max="1792" width="3.42578125" customWidth="1"/>
    <col min="1793" max="1793" width="116" customWidth="1"/>
    <col min="1796" max="1796" width="1.7109375" customWidth="1"/>
    <col min="1797" max="1797" width="48.28515625" customWidth="1"/>
    <col min="2048" max="2048" width="3.42578125" customWidth="1"/>
    <col min="2049" max="2049" width="116" customWidth="1"/>
    <col min="2052" max="2052" width="1.7109375" customWidth="1"/>
    <col min="2053" max="2053" width="48.28515625" customWidth="1"/>
    <col min="2304" max="2304" width="3.42578125" customWidth="1"/>
    <col min="2305" max="2305" width="116" customWidth="1"/>
    <col min="2308" max="2308" width="1.7109375" customWidth="1"/>
    <col min="2309" max="2309" width="48.28515625" customWidth="1"/>
    <col min="2560" max="2560" width="3.42578125" customWidth="1"/>
    <col min="2561" max="2561" width="116" customWidth="1"/>
    <col min="2564" max="2564" width="1.7109375" customWidth="1"/>
    <col min="2565" max="2565" width="48.28515625" customWidth="1"/>
    <col min="2816" max="2816" width="3.42578125" customWidth="1"/>
    <col min="2817" max="2817" width="116" customWidth="1"/>
    <col min="2820" max="2820" width="1.7109375" customWidth="1"/>
    <col min="2821" max="2821" width="48.28515625" customWidth="1"/>
    <col min="3072" max="3072" width="3.42578125" customWidth="1"/>
    <col min="3073" max="3073" width="116" customWidth="1"/>
    <col min="3076" max="3076" width="1.7109375" customWidth="1"/>
    <col min="3077" max="3077" width="48.28515625" customWidth="1"/>
    <col min="3328" max="3328" width="3.42578125" customWidth="1"/>
    <col min="3329" max="3329" width="116" customWidth="1"/>
    <col min="3332" max="3332" width="1.7109375" customWidth="1"/>
    <col min="3333" max="3333" width="48.28515625" customWidth="1"/>
    <col min="3584" max="3584" width="3.42578125" customWidth="1"/>
    <col min="3585" max="3585" width="116" customWidth="1"/>
    <col min="3588" max="3588" width="1.7109375" customWidth="1"/>
    <col min="3589" max="3589" width="48.28515625" customWidth="1"/>
    <col min="3840" max="3840" width="3.42578125" customWidth="1"/>
    <col min="3841" max="3841" width="116" customWidth="1"/>
    <col min="3844" max="3844" width="1.7109375" customWidth="1"/>
    <col min="3845" max="3845" width="48.28515625" customWidth="1"/>
    <col min="4096" max="4096" width="3.42578125" customWidth="1"/>
    <col min="4097" max="4097" width="116" customWidth="1"/>
    <col min="4100" max="4100" width="1.7109375" customWidth="1"/>
    <col min="4101" max="4101" width="48.28515625" customWidth="1"/>
    <col min="4352" max="4352" width="3.42578125" customWidth="1"/>
    <col min="4353" max="4353" width="116" customWidth="1"/>
    <col min="4356" max="4356" width="1.7109375" customWidth="1"/>
    <col min="4357" max="4357" width="48.28515625" customWidth="1"/>
    <col min="4608" max="4608" width="3.42578125" customWidth="1"/>
    <col min="4609" max="4609" width="116" customWidth="1"/>
    <col min="4612" max="4612" width="1.7109375" customWidth="1"/>
    <col min="4613" max="4613" width="48.28515625" customWidth="1"/>
    <col min="4864" max="4864" width="3.42578125" customWidth="1"/>
    <col min="4865" max="4865" width="116" customWidth="1"/>
    <col min="4868" max="4868" width="1.7109375" customWidth="1"/>
    <col min="4869" max="4869" width="48.28515625" customWidth="1"/>
    <col min="5120" max="5120" width="3.42578125" customWidth="1"/>
    <col min="5121" max="5121" width="116" customWidth="1"/>
    <col min="5124" max="5124" width="1.7109375" customWidth="1"/>
    <col min="5125" max="5125" width="48.28515625" customWidth="1"/>
    <col min="5376" max="5376" width="3.42578125" customWidth="1"/>
    <col min="5377" max="5377" width="116" customWidth="1"/>
    <col min="5380" max="5380" width="1.7109375" customWidth="1"/>
    <col min="5381" max="5381" width="48.28515625" customWidth="1"/>
    <col min="5632" max="5632" width="3.42578125" customWidth="1"/>
    <col min="5633" max="5633" width="116" customWidth="1"/>
    <col min="5636" max="5636" width="1.7109375" customWidth="1"/>
    <col min="5637" max="5637" width="48.28515625" customWidth="1"/>
    <col min="5888" max="5888" width="3.42578125" customWidth="1"/>
    <col min="5889" max="5889" width="116" customWidth="1"/>
    <col min="5892" max="5892" width="1.7109375" customWidth="1"/>
    <col min="5893" max="5893" width="48.28515625" customWidth="1"/>
    <col min="6144" max="6144" width="3.42578125" customWidth="1"/>
    <col min="6145" max="6145" width="116" customWidth="1"/>
    <col min="6148" max="6148" width="1.7109375" customWidth="1"/>
    <col min="6149" max="6149" width="48.28515625" customWidth="1"/>
    <col min="6400" max="6400" width="3.42578125" customWidth="1"/>
    <col min="6401" max="6401" width="116" customWidth="1"/>
    <col min="6404" max="6404" width="1.7109375" customWidth="1"/>
    <col min="6405" max="6405" width="48.28515625" customWidth="1"/>
    <col min="6656" max="6656" width="3.42578125" customWidth="1"/>
    <col min="6657" max="6657" width="116" customWidth="1"/>
    <col min="6660" max="6660" width="1.7109375" customWidth="1"/>
    <col min="6661" max="6661" width="48.28515625" customWidth="1"/>
    <col min="6912" max="6912" width="3.42578125" customWidth="1"/>
    <col min="6913" max="6913" width="116" customWidth="1"/>
    <col min="6916" max="6916" width="1.7109375" customWidth="1"/>
    <col min="6917" max="6917" width="48.28515625" customWidth="1"/>
    <col min="7168" max="7168" width="3.42578125" customWidth="1"/>
    <col min="7169" max="7169" width="116" customWidth="1"/>
    <col min="7172" max="7172" width="1.7109375" customWidth="1"/>
    <col min="7173" max="7173" width="48.28515625" customWidth="1"/>
    <col min="7424" max="7424" width="3.42578125" customWidth="1"/>
    <col min="7425" max="7425" width="116" customWidth="1"/>
    <col min="7428" max="7428" width="1.7109375" customWidth="1"/>
    <col min="7429" max="7429" width="48.28515625" customWidth="1"/>
    <col min="7680" max="7680" width="3.42578125" customWidth="1"/>
    <col min="7681" max="7681" width="116" customWidth="1"/>
    <col min="7684" max="7684" width="1.7109375" customWidth="1"/>
    <col min="7685" max="7685" width="48.28515625" customWidth="1"/>
    <col min="7936" max="7936" width="3.42578125" customWidth="1"/>
    <col min="7937" max="7937" width="116" customWidth="1"/>
    <col min="7940" max="7940" width="1.7109375" customWidth="1"/>
    <col min="7941" max="7941" width="48.28515625" customWidth="1"/>
    <col min="8192" max="8192" width="3.42578125" customWidth="1"/>
    <col min="8193" max="8193" width="116" customWidth="1"/>
    <col min="8196" max="8196" width="1.7109375" customWidth="1"/>
    <col min="8197" max="8197" width="48.28515625" customWidth="1"/>
    <col min="8448" max="8448" width="3.42578125" customWidth="1"/>
    <col min="8449" max="8449" width="116" customWidth="1"/>
    <col min="8452" max="8452" width="1.7109375" customWidth="1"/>
    <col min="8453" max="8453" width="48.28515625" customWidth="1"/>
    <col min="8704" max="8704" width="3.42578125" customWidth="1"/>
    <col min="8705" max="8705" width="116" customWidth="1"/>
    <col min="8708" max="8708" width="1.7109375" customWidth="1"/>
    <col min="8709" max="8709" width="48.28515625" customWidth="1"/>
    <col min="8960" max="8960" width="3.42578125" customWidth="1"/>
    <col min="8961" max="8961" width="116" customWidth="1"/>
    <col min="8964" max="8964" width="1.7109375" customWidth="1"/>
    <col min="8965" max="8965" width="48.28515625" customWidth="1"/>
    <col min="9216" max="9216" width="3.42578125" customWidth="1"/>
    <col min="9217" max="9217" width="116" customWidth="1"/>
    <col min="9220" max="9220" width="1.7109375" customWidth="1"/>
    <col min="9221" max="9221" width="48.28515625" customWidth="1"/>
    <col min="9472" max="9472" width="3.42578125" customWidth="1"/>
    <col min="9473" max="9473" width="116" customWidth="1"/>
    <col min="9476" max="9476" width="1.7109375" customWidth="1"/>
    <col min="9477" max="9477" width="48.28515625" customWidth="1"/>
    <col min="9728" max="9728" width="3.42578125" customWidth="1"/>
    <col min="9729" max="9729" width="116" customWidth="1"/>
    <col min="9732" max="9732" width="1.7109375" customWidth="1"/>
    <col min="9733" max="9733" width="48.28515625" customWidth="1"/>
    <col min="9984" max="9984" width="3.42578125" customWidth="1"/>
    <col min="9985" max="9985" width="116" customWidth="1"/>
    <col min="9988" max="9988" width="1.7109375" customWidth="1"/>
    <col min="9989" max="9989" width="48.28515625" customWidth="1"/>
    <col min="10240" max="10240" width="3.42578125" customWidth="1"/>
    <col min="10241" max="10241" width="116" customWidth="1"/>
    <col min="10244" max="10244" width="1.7109375" customWidth="1"/>
    <col min="10245" max="10245" width="48.28515625" customWidth="1"/>
    <col min="10496" max="10496" width="3.42578125" customWidth="1"/>
    <col min="10497" max="10497" width="116" customWidth="1"/>
    <col min="10500" max="10500" width="1.7109375" customWidth="1"/>
    <col min="10501" max="10501" width="48.28515625" customWidth="1"/>
    <col min="10752" max="10752" width="3.42578125" customWidth="1"/>
    <col min="10753" max="10753" width="116" customWidth="1"/>
    <col min="10756" max="10756" width="1.7109375" customWidth="1"/>
    <col min="10757" max="10757" width="48.28515625" customWidth="1"/>
    <col min="11008" max="11008" width="3.42578125" customWidth="1"/>
    <col min="11009" max="11009" width="116" customWidth="1"/>
    <col min="11012" max="11012" width="1.7109375" customWidth="1"/>
    <col min="11013" max="11013" width="48.28515625" customWidth="1"/>
    <col min="11264" max="11264" width="3.42578125" customWidth="1"/>
    <col min="11265" max="11265" width="116" customWidth="1"/>
    <col min="11268" max="11268" width="1.7109375" customWidth="1"/>
    <col min="11269" max="11269" width="48.28515625" customWidth="1"/>
    <col min="11520" max="11520" width="3.42578125" customWidth="1"/>
    <col min="11521" max="11521" width="116" customWidth="1"/>
    <col min="11524" max="11524" width="1.7109375" customWidth="1"/>
    <col min="11525" max="11525" width="48.28515625" customWidth="1"/>
    <col min="11776" max="11776" width="3.42578125" customWidth="1"/>
    <col min="11777" max="11777" width="116" customWidth="1"/>
    <col min="11780" max="11780" width="1.7109375" customWidth="1"/>
    <col min="11781" max="11781" width="48.28515625" customWidth="1"/>
    <col min="12032" max="12032" width="3.42578125" customWidth="1"/>
    <col min="12033" max="12033" width="116" customWidth="1"/>
    <col min="12036" max="12036" width="1.7109375" customWidth="1"/>
    <col min="12037" max="12037" width="48.28515625" customWidth="1"/>
    <col min="12288" max="12288" width="3.42578125" customWidth="1"/>
    <col min="12289" max="12289" width="116" customWidth="1"/>
    <col min="12292" max="12292" width="1.7109375" customWidth="1"/>
    <col min="12293" max="12293" width="48.28515625" customWidth="1"/>
    <col min="12544" max="12544" width="3.42578125" customWidth="1"/>
    <col min="12545" max="12545" width="116" customWidth="1"/>
    <col min="12548" max="12548" width="1.7109375" customWidth="1"/>
    <col min="12549" max="12549" width="48.28515625" customWidth="1"/>
    <col min="12800" max="12800" width="3.42578125" customWidth="1"/>
    <col min="12801" max="12801" width="116" customWidth="1"/>
    <col min="12804" max="12804" width="1.7109375" customWidth="1"/>
    <col min="12805" max="12805" width="48.28515625" customWidth="1"/>
    <col min="13056" max="13056" width="3.42578125" customWidth="1"/>
    <col min="13057" max="13057" width="116" customWidth="1"/>
    <col min="13060" max="13060" width="1.7109375" customWidth="1"/>
    <col min="13061" max="13061" width="48.28515625" customWidth="1"/>
    <col min="13312" max="13312" width="3.42578125" customWidth="1"/>
    <col min="13313" max="13313" width="116" customWidth="1"/>
    <col min="13316" max="13316" width="1.7109375" customWidth="1"/>
    <col min="13317" max="13317" width="48.28515625" customWidth="1"/>
    <col min="13568" max="13568" width="3.42578125" customWidth="1"/>
    <col min="13569" max="13569" width="116" customWidth="1"/>
    <col min="13572" max="13572" width="1.7109375" customWidth="1"/>
    <col min="13573" max="13573" width="48.28515625" customWidth="1"/>
    <col min="13824" max="13824" width="3.42578125" customWidth="1"/>
    <col min="13825" max="13825" width="116" customWidth="1"/>
    <col min="13828" max="13828" width="1.7109375" customWidth="1"/>
    <col min="13829" max="13829" width="48.28515625" customWidth="1"/>
    <col min="14080" max="14080" width="3.42578125" customWidth="1"/>
    <col min="14081" max="14081" width="116" customWidth="1"/>
    <col min="14084" max="14084" width="1.7109375" customWidth="1"/>
    <col min="14085" max="14085" width="48.28515625" customWidth="1"/>
    <col min="14336" max="14336" width="3.42578125" customWidth="1"/>
    <col min="14337" max="14337" width="116" customWidth="1"/>
    <col min="14340" max="14340" width="1.7109375" customWidth="1"/>
    <col min="14341" max="14341" width="48.28515625" customWidth="1"/>
    <col min="14592" max="14592" width="3.42578125" customWidth="1"/>
    <col min="14593" max="14593" width="116" customWidth="1"/>
    <col min="14596" max="14596" width="1.7109375" customWidth="1"/>
    <col min="14597" max="14597" width="48.28515625" customWidth="1"/>
    <col min="14848" max="14848" width="3.42578125" customWidth="1"/>
    <col min="14849" max="14849" width="116" customWidth="1"/>
    <col min="14852" max="14852" width="1.7109375" customWidth="1"/>
    <col min="14853" max="14853" width="48.28515625" customWidth="1"/>
    <col min="15104" max="15104" width="3.42578125" customWidth="1"/>
    <col min="15105" max="15105" width="116" customWidth="1"/>
    <col min="15108" max="15108" width="1.7109375" customWidth="1"/>
    <col min="15109" max="15109" width="48.28515625" customWidth="1"/>
    <col min="15360" max="15360" width="3.42578125" customWidth="1"/>
    <col min="15361" max="15361" width="116" customWidth="1"/>
    <col min="15364" max="15364" width="1.7109375" customWidth="1"/>
    <col min="15365" max="15365" width="48.28515625" customWidth="1"/>
    <col min="15616" max="15616" width="3.42578125" customWidth="1"/>
    <col min="15617" max="15617" width="116" customWidth="1"/>
    <col min="15620" max="15620" width="1.7109375" customWidth="1"/>
    <col min="15621" max="15621" width="48.28515625" customWidth="1"/>
    <col min="15872" max="15872" width="3.42578125" customWidth="1"/>
    <col min="15873" max="15873" width="116" customWidth="1"/>
    <col min="15876" max="15876" width="1.7109375" customWidth="1"/>
    <col min="15877" max="15877" width="48.28515625" customWidth="1"/>
    <col min="16128" max="16128" width="3.42578125" customWidth="1"/>
    <col min="16129" max="16129" width="116" customWidth="1"/>
    <col min="16132" max="16132" width="1.7109375" customWidth="1"/>
    <col min="16133" max="16133" width="48.28515625" customWidth="1"/>
  </cols>
  <sheetData>
    <row r="2" spans="2:5" ht="18.75" thickBot="1">
      <c r="B2" s="1" t="s">
        <v>14</v>
      </c>
    </row>
    <row r="3" spans="2:5" ht="15">
      <c r="B3" s="2" t="s">
        <v>15</v>
      </c>
      <c r="E3" s="22"/>
    </row>
    <row r="4" spans="2:5" ht="14.25">
      <c r="B4" s="3" t="s">
        <v>16</v>
      </c>
    </row>
    <row r="5" spans="2:5" ht="18.75" customHeight="1" thickBot="1">
      <c r="B5" s="4" t="s">
        <v>17</v>
      </c>
    </row>
    <row r="6" spans="2:5" ht="15" thickBot="1">
      <c r="B6" s="2" t="s">
        <v>18</v>
      </c>
    </row>
    <row r="7" spans="2:5" ht="57">
      <c r="B7" s="5" t="s">
        <v>19</v>
      </c>
    </row>
    <row r="8" spans="2:5" ht="14.25">
      <c r="B8" s="6" t="s">
        <v>20</v>
      </c>
    </row>
    <row r="9" spans="2:5" ht="28.5">
      <c r="B9" s="7" t="s">
        <v>21</v>
      </c>
    </row>
    <row r="10" spans="2:5" ht="29.25" thickBot="1">
      <c r="B10" s="8" t="s">
        <v>22</v>
      </c>
    </row>
    <row r="11" spans="2:5" ht="14.25">
      <c r="B11" s="9" t="s">
        <v>23</v>
      </c>
    </row>
    <row r="12" spans="2:5" ht="28.5">
      <c r="B12" s="6" t="s">
        <v>24</v>
      </c>
    </row>
    <row r="13" spans="2:5" ht="29.25" thickBot="1">
      <c r="B13" s="10" t="s">
        <v>25</v>
      </c>
    </row>
    <row r="14" spans="2:5" ht="43.5" thickBot="1">
      <c r="B14" s="11" t="s">
        <v>26</v>
      </c>
    </row>
    <row r="15" spans="2:5" ht="14.25">
      <c r="B15" s="5" t="s">
        <v>27</v>
      </c>
    </row>
    <row r="16" spans="2:5" ht="15" thickBot="1">
      <c r="B16" s="12" t="s">
        <v>28</v>
      </c>
    </row>
    <row r="17" spans="2:2" ht="28.5">
      <c r="B17" s="13" t="s">
        <v>29</v>
      </c>
    </row>
    <row r="18" spans="2:2" ht="28.5">
      <c r="B18" s="6" t="s">
        <v>30</v>
      </c>
    </row>
    <row r="19" spans="2:2" ht="29.25" thickBot="1">
      <c r="B19" s="6" t="s">
        <v>31</v>
      </c>
    </row>
    <row r="20" spans="2:2" ht="14.25">
      <c r="B20" s="5" t="s">
        <v>32</v>
      </c>
    </row>
    <row r="21" spans="2:2" ht="43.5" thickBot="1">
      <c r="B21" s="10" t="s">
        <v>33</v>
      </c>
    </row>
    <row r="22" spans="2:2" ht="57.75" thickBot="1">
      <c r="B22" s="10" t="s">
        <v>72</v>
      </c>
    </row>
    <row r="23" spans="2:2" ht="18.75" thickBot="1">
      <c r="B23" s="14" t="s">
        <v>34</v>
      </c>
    </row>
    <row r="24" spans="2:2" ht="14.25">
      <c r="B24" s="5" t="s">
        <v>35</v>
      </c>
    </row>
    <row r="25" spans="2:2" ht="28.5">
      <c r="B25" s="6" t="s">
        <v>36</v>
      </c>
    </row>
    <row r="26" spans="2:2" ht="28.5">
      <c r="B26" s="6" t="s">
        <v>37</v>
      </c>
    </row>
    <row r="27" spans="2:2" ht="43.5" thickBot="1">
      <c r="B27" s="10" t="s">
        <v>38</v>
      </c>
    </row>
    <row r="28" spans="2:2" ht="28.5">
      <c r="B28" s="15" t="s">
        <v>39</v>
      </c>
    </row>
    <row r="29" spans="2:2" ht="28.5">
      <c r="B29" s="9" t="s">
        <v>40</v>
      </c>
    </row>
    <row r="30" spans="2:2" ht="28.5">
      <c r="B30" s="6" t="s">
        <v>41</v>
      </c>
    </row>
    <row r="31" spans="2:2" ht="14.25">
      <c r="B31" s="6" t="s">
        <v>42</v>
      </c>
    </row>
    <row r="32" spans="2:2" ht="14.25">
      <c r="B32" s="6" t="s">
        <v>43</v>
      </c>
    </row>
    <row r="33" spans="2:2" ht="57.75" thickBot="1">
      <c r="B33" s="16" t="s">
        <v>44</v>
      </c>
    </row>
    <row r="34" spans="2:2" ht="18.75" thickBot="1">
      <c r="B34" s="14" t="s">
        <v>45</v>
      </c>
    </row>
    <row r="35" spans="2:2" ht="42.75">
      <c r="B35" s="5" t="s">
        <v>46</v>
      </c>
    </row>
    <row r="36" spans="2:2" ht="29.25" thickBot="1">
      <c r="B36" s="10" t="s">
        <v>47</v>
      </c>
    </row>
    <row r="37" spans="2:2" ht="14.25">
      <c r="B37" s="5" t="s">
        <v>48</v>
      </c>
    </row>
    <row r="38" spans="2:2" ht="28.5">
      <c r="B38" s="6" t="s">
        <v>75</v>
      </c>
    </row>
    <row r="39" spans="2:2" ht="42.75">
      <c r="B39" s="6" t="s">
        <v>49</v>
      </c>
    </row>
    <row r="40" spans="2:2" ht="57">
      <c r="B40" s="6" t="s">
        <v>76</v>
      </c>
    </row>
    <row r="41" spans="2:2" ht="14.25">
      <c r="B41" s="6" t="s">
        <v>50</v>
      </c>
    </row>
    <row r="42" spans="2:2" ht="15" thickBot="1">
      <c r="B42" s="17" t="s">
        <v>51</v>
      </c>
    </row>
    <row r="43" spans="2:2" ht="71.25">
      <c r="B43" s="18" t="s">
        <v>52</v>
      </c>
    </row>
    <row r="44" spans="2:2" ht="114.75" thickBot="1">
      <c r="B44" s="17" t="s">
        <v>53</v>
      </c>
    </row>
    <row r="45" spans="2:2" ht="42.75">
      <c r="B45" s="5" t="s">
        <v>77</v>
      </c>
    </row>
    <row r="46" spans="2:2" ht="28.5">
      <c r="B46" s="6" t="s">
        <v>78</v>
      </c>
    </row>
    <row r="47" spans="2:2" ht="28.5">
      <c r="B47" s="19" t="s">
        <v>54</v>
      </c>
    </row>
    <row r="48" spans="2:2" ht="43.5" thickBot="1">
      <c r="B48" s="10" t="s">
        <v>55</v>
      </c>
    </row>
    <row r="49" spans="2:2" ht="14.25" customHeight="1"/>
    <row r="50" spans="2:2" ht="24">
      <c r="B50" s="20" t="s">
        <v>56</v>
      </c>
    </row>
    <row r="51" spans="2:2" ht="144">
      <c r="B51" s="21" t="s">
        <v>57</v>
      </c>
    </row>
    <row r="52" spans="2:2" ht="48">
      <c r="B52" s="21" t="s">
        <v>58</v>
      </c>
    </row>
    <row r="53" spans="2:2" ht="48">
      <c r="B53" s="21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0 L A A B Q S w M E F A A C A A g A U o E p W M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U o E p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K B K V g r 8 x x 6 F w g A A A M 2 A A A T A B w A R m 9 y b X V s Y X M v U 2 V j d G l v b j E u b S C i G A A o o B Q A A A A A A A A A A A A A A A A A A A A A A A A A A A D t W u t u G 0 U U / h 8 p 7 z B a J G R L x n T X T q 8 U q X G K K K V Q S C A S S R S t n U m y 6 n o 3 2 k s T N 6 q U p K W p S E W h V F B V K i 1 U 4 h c / 3 I v b X B r n F W Z f g S f h z K w d r + 2 9 z H r t C K F Q o d Z z / c 5 3 L n P O z J q 4 Z C m 6 h s b d v 8 V z w 0 P D Q + a i b O A 5 R P 4 k V f K C 7 J F t 5 w 6 p i u g 8 U r E 1 P I T g P / L I W X c 2 S N 3 Z J P t k m + x C 3 8 W V E l a z k 7 p x r a j r 1 1 K f K C r O F n T N w p p l p o T C 2 e l v T G y Y 0 0 W 7 g o 3 p M b 1 k l 2 n P N H n q r M E 2 O 7 D e l u c H I k / h H 3 u k B r v s k 6 p z H 5 E D + L F G a u Q l q Z O 3 Z J d U E f m V A d y G E T X n j s / s W P P p p D r Z c + 4 5 d 2 n f A 2 h b p 3 O R d E L K I 5 B 1 A 0 m n s q K U h d + 5 7 I p q r g j p D N J s V c 0 g y 7 B x O t P g p p 2 2 2 Q m 5 q G I g q J O z 1 a l L F i 6 f F z r G C 5 n L i j Z 3 X m D T h J m b U 2 O y J c 8 0 1 n 5 P I I 8 A / D s Q Y 5 / 9 v + 9 s k R 0 E y 2 6 T A w E 2 Y b O y E 4 a s m f O 6 U S 7 o q l 3 W J i p L 2 E z 5 4 s q s r g r k J 2 e N r b D r 3 C J 7 A k g D 4 5 G F V 6 y b G Q T d T 2 D e d m P P O t B X Z f h r 3 Q O f Q R c D 5 6 w h I L g O 6 D Z g 1 g 7 j F 1 T T P e M x b W Y q q l N y n H s w 5 J J m n c x n K W Z 3 z A N n C x Q B 9 P s t w L T 0 o X P X 2 W j 2 y V r F 2 4 V A X C C d v C L 1 r h H U X r Z d v E 0 j e c l + r j M 6 3 j V B Q T M C 5 u p A 0 L o P w M f U b G C b z c Z M M L D D 4 Z Q w n y l / M T K r K I P + 2 f i 7 i U u z y 0 V s u A N + A y p 3 K Z 0 Z 1 B C u c 4 k / Q F n v 4 E 8 1 c I 1 u 8 V w D b B f t L c B g W l h n y m K q b W g P Z m 6 6 M w H F G u z 3 w m + b J 8 z V q P g e o 6 A c 3 0 z z W K 0 Y Y b b h J s / s t 5 P N g m 0 Y W C t V X L b 4 Y E h J Y I j + O L x U e V E 8 p F Q y z t Y O H a q x n K u g P e i G i N S C N G Y v q U p J t r A L K R y N B F u H e a 1 r s Q e w P R h 8 0 L A O 0 l 6 y W L r Z v l e N W j i E R T b 9 D X n t 3 G K W B M N f Q 8 M e 8 z z 4 2 7 k P A 7 Y D + W X c c l M C J r f K J U A G Y b m 0 i C Y g V G R H s b W M s T a G V a W s W H A M p W a B h h T l I k 2 D e C u o e N X 0 r F 0 U c J Z 2 L P R I q f t L / G N L 2 n H Q n N W u t j 6 Q y a n F D G L b g 8 g u D s r G a O U i E H P I R W p V Q A J 4 8 l e 2 b u F x q 0 K P b f N 6 B s 3 L q g l n G u J i O y t y I s p K A p 8 / 5 q L 9 M Z F + M n x m x A T r P L R 4 p B y E U Y m h V h X E I 7 d i j s x Y p B j m w m 0 w + c E a j M h t M V K v N h N i N c 8 h k 9 h j o / 2 C I g K w d f h n 1 Y 0 s Z L 9 F x Y W 5 O R 4 r y T N 9 N P J f G M V w N U S / B 3 v v w q C d Z k h V 5 t E U p 0 A z A I R m y M h a x B r v L H E G Y T A n N t H D A e S B V D 8 g 4 X 7 j n G U Z 0 g H T E U t B a C 4 D u S 1 b n n a 9 Y b y 8 o j p t 0 l c N P 4 b i 8 s x v E 1 S 3 7 C y 6 a u h L 2 O g y k G j u A 2 Y n M B M x w E 7 6 x D S H S T F X a R l V x O h + W t N z Q F x 1 a W B k 1 T x k O X e c r R Y 1 X + O y f h 3 3 b i Q 0 c n A H D q 8 2 n 7 o F K 2 R G o A z I v + / T l T 1 p Q x h k 3 Z j D h h d z l L g Z n z o w P I n k q P b 8 C 7 z O k q 6 j i v O v 3 H q u 1 r j q s + 7 c 3 a 8 E 8 y m 6 B l V l d Z d V M d I w H q e L E b a i g 5 P X a n 8 H g / o B + l + 7 9 y q R t l r Q y 0 V F 8 / p X b L v P R M d P P m Y g t W n A M Z q 4 3 C S o l Q B B / t O W / n y h a 5 D 4 g G X A e j W W N A C F Q g I v F s P c m J P c Y 2 f + / z h z u 2 H 1 m D Z T u 6 F 3 n 2 + 9 h f V h z R m e E 8 U 3 Y J Y V d e J m 6 c u E o Z S D k h c + 2 x b D I k e E m J z n c F L e + x N D A E a C K C I l j y J i D 2 G k U 4 L j 0 H L E o c X r U B S Y p 9 y D N W p 0 A 7 r E Z n N t r 5 k s q X I J f y u r N u 7 F 7 S F T E E a x U c S G Y q I V 9 K V l y c t Y M x W z v V 3 3 t D e 2 N J p 7 U z / J d I a O j q S Y R y g x W C o u T t o A X 8 F z i t z e V H a b B g V f S g Y f v E 7 4 X C 7 a h m a X A e y k D C E H g L e 3 L h + 2 D k q K X D I p q D k V D N m S 8 Y L t V Y O 3 b c B 6 y C e T I A d o P 7 M 1 B e p 1 h v b q v G L d A M p l T e 7 o W f L 2 D E q a k W T S 5 A H z J F Y W s C q j I s y + h i 5 o c 2 h y E Q 6 0 r h 4 Z e p b d n k F J c z K Z N C O A + Z K K V 5 h h m d i 4 j m X c a i q 3 m g a F / 1 Q y / C c B 7 I S 8 0 u Y Z z d 8 D 9 o r T y Z C f A q R X 5 A V N V x U Z w I 7 r t i p r C 9 h 1 C k + H 6 e 3 o R Z b w X D D 4 1 d H k l e S 0 T 5 7 L U p 7 I T D f m B Z I U c E 0 X J W G 8 K 1 2 G m n 6 w I S v A w V R Q m j d D 3 8 z S Q r p 5 B x c 0 z P / S L Z 7 g u Q D B Y / M 3 g J v I j z 7 2 X E U K a c F X 3 r g 5 V D 7 0 C i 8 u e f 1 J 3 / k u V o 6 T / C O + P + j / l Z z U z z u 5 v O A X n / n s i a O A j n k H l + T h T w p 8 d O W l N d z r e N 5 c U x F v r u E 3 G U m f 4 k c G + 7 I q u e d o j A f 4 o 3 1 1 z / X w 6 j 4 S Q T y f 2 t N + a n c / N Q y l I U r v H Z p / 2 H 5 w N A Q h B 8 z h b 7 P D Y z 0 8 X U p G r / t J T + d 9 G z u L w f L R + 2 g 2 S K 3 + y G H v W 8 5 t P u R c s o c A n A V 4 o K c g g H H D Z i 4 s A e C S N t a h H 3 j V G f U g F G V 6 x + n A f z w d C K 4 b g j + E 7 C k R y I V H d 8 + H E Z 0 V k / u V K 8 8 r Q u Q Z G F m R P W C g W 6 5 V P 4 u o s / k c 7 8 H f a M a o z a J y g t a X i 4 0 E K L U a W G l l R S j J p t q J Y i 1 h n + U A Z Q J q + / I x Q d A a C Q t a C Z i N X 7 8 c h 7 n j M M f 9 h Y 8 Y 8 o l P f B f I R K b h / T W / u N d 2 Z 4 K v 7 a K J g t r q Z 1 h s j a Y f V N f O O k o d v o f c 0 F W r g i 4 z 8 v T l S h o V J C S O f C C N h E / 7 L n h a 0 H V f k O v H f h 8 6 k e w O 8 w y V 7 B f q 6 M 7 3 r q O j 1 K f Y L i 1 i Q 0 Y l A 5 c x G j V s F W M m l H S i w U X Q j E L A j P g 0 D A 8 p W l w m z v 0 L U E s B A i 0 A F A A C A A g A U o E p W M s y x J e k A A A A 9 Q A A A B I A A A A A A A A A A A A A A A A A A A A A A E N v b m Z p Z y 9 Q Y W N r Y W d l L n h t b F B L A Q I t A B Q A A g A I A F K B K V g P y u m r p A A A A O k A A A A T A A A A A A A A A A A A A A A A A P A A A A B b Q 2 9 u d G V u d F 9 U e X B l c 1 0 u e G 1 s U E s B A i 0 A F A A C A A g A U o E p W C v z H H o X C A A A A z Y A A B M A A A A A A A A A A A A A A A A A 4 Q E A A E Z v c m 1 1 b G F z L 1 N l Y 3 R p b 2 4 x L m 1 Q S w U G A A A A A A M A A w D C A A A A R Q o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E g A A A A A A A D K S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V G F y Z 2 V 0 I i B W Y W x 1 Z T 0 i c 9 C i 0 L D Q s d C 7 0 L j R h t C w M V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w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O V Q x M z o x M D o z N y 4 3 M T U 3 M D M 5 W i I g L z 4 8 R W 5 0 c n k g V H l w Z T 0 i R m l s b E N v b H V t b l R 5 c G V z I i B W Y W x 1 Z T 0 i c 0 J n W U d B d 1 l B Q U F N R E J R T U Z C U U F B I i A v P j x F b n R y e S B U e X B l P S J G a W x s Q 2 9 s d W 1 u T m F t Z X M i I F Z h b H V l P S J z W y Z x d W 9 0 O 9 C Q 0 Y D R g t C 4 0 L r R g 9 C 7 J n F 1 b 3 Q 7 L C Z x d W 9 0 O 9 C d 0 L D Q u N C 8 0 L X Q v d C + 0 L L Q s N C 9 0 L j Q t S Z x d W 9 0 O y w m c X V v d D v Q o N C w 0 L f Q v N C 1 0 Y A g 0 L r Q v t C 9 0 Y L Q t d C 5 0 L 3 Q t d G A 0 L A m c X V v d D s s J n F 1 b 3 Q 7 0 J r R g N C w 0 Y L Q v d C + 0 Y H R g t G M J n F 1 b 3 Q 7 L C Z x d W 9 0 O 9 C S 0 Y v R g d C + 0 Y L Q s C Z x d W 9 0 O y w m c X V v d D v Q k t C 1 0 Y E v 0 Y j R g i Z x d W 9 0 O y w m c X V v d D v Q k t C 1 0 Y E v I N C 4 0 Y L Q v t C z 0 L 4 m c X V v d D s s J n F 1 b 3 Q 7 0 J / R g N C 4 0 L z Q t d G A 0 L 3 Q s N G P I N C y 0 L z Q t d G B 0 Y L Q u N C 8 0 L 7 R g d G C 0 Y w g 0 L I g 0 L H Q v t C 6 0 Y E m c X V v d D s s J n F 1 b 3 Q 7 0 J r Q v t C 7 0 L j R h 9 C 1 0 Y H R g t C y 0 L 4 g 0 L H Q v t C 6 0 Y H Q v t C y J n F 1 b 3 Q 7 L C Z x d W 9 0 O 9 C m 0 L X Q v d C w I C w g 4 o K s J n F 1 b 3 Q 7 L C Z x d W 9 0 O 9 C X 0 L D Q u t C w 0 L c s I N G I 0 Y I m c X V v d D s s J n F 1 b 3 Q 7 0 K H R g 9 C 8 0 L z Q s C w g 4 o K s J n F 1 b 3 Q 7 L C Z x d W 9 0 O 9 C f 0 Y D Q u N C 8 0 L X R g N C 9 0 L D R j y D R g d G C 0 L 7 Q u N C 8 0 L 7 R g d G C 0 Y w g 0 L f Q s C D R g N C w 0 Y H R g t C 1 0 L 3 Q u N C 1 I N C 6 0 L 7 Q v d C 1 0 Y f Q v d C w 0 Y 8 s I N G A 0 Y P Q s S Z x d W 9 0 O y w m c X V v d D v Q n d C w 0 L v Q u N G H 0 L j Q t S Z x d W 9 0 O y w m c X V v d D v Q n 9 C + 0 L v R j N C 3 0 L 7 Q s t C w 0 Y L Q t d C 7 0 Y z R g d C 6 0 L j Q u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E v 0 J j Q t 9 C 8 0 L X Q v d C 1 0 L 3 Q v d G L 0 L k g 0 Y L Q u N C / L n v Q k N G A 0 Y L Q u N C 6 0 Y P Q u y w w f S Z x d W 9 0 O y w m c X V v d D t T Z W N 0 a W 9 u M S / Q o t C w 0 L H Q u 9 C 4 0 Y b Q s D E v 0 J f Q s N C 8 0 L X Q v d C 1 0 L 3 Q v d C + 0 L U g 0 L f Q v d C w 0 Y f Q t d C 9 0 L j Q t T E w L n v Q n d C w 0 L j Q v N C 1 0 L 3 Q v t C y 0 L D Q v d C 4 0 L U s M X 0 m c X V v d D s s J n F 1 b 3 Q 7 U 2 V j d G l v b j E v 0 K L Q s N C x 0 L v Q u N G G 0 L A x L 9 C Y 0 L f Q v N C 1 0 L 3 Q t d C 9 0 L 3 R i 9 C 5 I N G C 0 L j Q v y 5 7 0 K D Q s N C 3 0 L z Q t d G A I N C 6 0 L 7 Q v d G C 0 L X Q u d C 9 0 L X R g N C w L D J 9 J n F 1 b 3 Q 7 L C Z x d W 9 0 O 1 N l Y 3 R p b 2 4 x L 9 C i 0 L D Q s d C 7 0 L j R h t C w M S / Q m N C 3 0 L z Q t d C 9 0 L X Q v d C 9 0 Y v Q u S D R g t C 4 0 L 8 u e 9 C a 0 Y D Q s N G C 0 L 3 Q v t G B 0 Y L R j C w z f S Z x d W 9 0 O y w m c X V v d D t T Z W N 0 a W 9 u M S / Q o t C w 0 L H Q u 9 C 4 0 Y b Q s D E v 0 J j Q t 9 C 8 0 L X Q v d C 1 0 L 3 Q v d G L 0 L k g 0 Y L Q u N C / L n v Q k t G L 0 Y H Q v t G C 0 L A s N H 0 m c X V v d D s s J n F 1 b 3 Q 7 U 2 V j d G l v b j E v 0 K L Q s N C x 0 L v Q u N G G 0 L A x L 9 C Y 0 L f Q v N C 1 0 L 3 Q t d C 9 0 L 3 R i 9 C 5 I N G C 0 L j Q v y 5 7 0 J L Q t d G B L 9 G I 0 Y I s N X 0 m c X V v d D s s J n F 1 b 3 Q 7 U 2 V j d G l v b j E v 0 K L Q s N C x 0 L v Q u N G G 0 L A x L 9 C Y 0 L f Q v N C 1 0 L 3 Q t d C 9 0 L 3 R i 9 C 5 I N G C 0 L j Q v y 5 7 0 J L Q t d G B L y D Q u N G C 0 L 7 Q s 9 C + L D Z 9 J n F 1 b 3 Q 7 L C Z x d W 9 0 O 1 N l Y 3 R p b 2 4 x L 9 C i 0 L D Q s d C 7 0 L j R h t C w M S / Q m N C 3 0 L z Q t d C 9 0 L X Q v d C 9 0 Y v Q u S D R g t C 4 0 L 8 u e 9 C f 0 Y D Q u N C 8 0 L X R g N C 9 0 L D R j y D Q s t C 8 0 L X R g d G C 0 L j Q v N C + 0 Y H R g t G M I N C y I N C x 0 L 7 Q u t G B L D d 9 J n F 1 b 3 Q 7 L C Z x d W 9 0 O 1 N l Y 3 R p b 2 4 x L 9 C i 0 L D Q s d C 7 0 L j R h t C w M S / Q m N C 3 0 L z Q t d C 9 0 L X Q v d C 9 0 Y v Q u S D R g t C 4 0 L 8 u e 9 C a 0 L 7 Q u 9 C 4 0 Y f Q t d G B 0 Y L Q s t C + I N C x 0 L 7 Q u t G B 0 L 7 Q s i w 4 f S Z x d W 9 0 O y w m c X V v d D t T Z W N 0 a W 9 u M S / Q o t C w 0 L H Q u 9 C 4 0 Y b Q s D E v 0 J j Q t 9 C 8 0 L X Q v d C 1 0 L 3 Q v d G L 0 L k g 0 Y L Q u N C / M i 5 7 0 K b Q t d C 9 0 L A g L C D i g q w s O X 0 m c X V v d D s s J n F 1 b 3 Q 7 U 2 V j d G l v b j E v 0 K L Q s N C x 0 L v Q u N G G 0 L A x L 9 C Y 0 L f Q v N C 1 0 L 3 Q t d C 9 0 L 3 R i 9 C 5 I N G C 0 L j Q v y 5 7 0 J f Q s N C 6 0 L D Q t y w g 0 Y j R g i w x M H 0 m c X V v d D s s J n F 1 b 3 Q 7 U 2 V j d G l v b j E v 0 K L Q s N C x 0 L v Q u N G G 0 L A x L 9 C Y 0 L f Q v N C 1 0 L 3 Q t d C 9 0 L 3 R i 9 C 5 I N G C 0 L j Q v y 5 7 0 K H R g 9 C 8 0 L z Q s C w g 4 o K s L D E x f S Z x d W 9 0 O y w m c X V v d D t T Z W N 0 a W 9 u M S / Q o t C w 0 L H Q u 9 C 4 0 Y b Q s D E v 0 J j Q t 9 C 8 0 L X Q v d C 1 0 L 3 Q v d G L 0 L k g 0 Y L Q u N C / L n v Q n 9 G A 0 L j Q v N C 1 0 Y D Q v d C w 0 Y 8 g 0 Y H R g t C + 0 L j Q v N C + 0 Y H R g t G M I N C 3 0 L A g 0 Y D Q s N G B 0 Y L Q t d C 9 0 L j Q t S D Q u t C + 0 L 3 Q t d G H 0 L 3 Q s N G P L C D R g N G D 0 L E s M T J 9 J n F 1 b 3 Q 7 L C Z x d W 9 0 O 1 N l Y 3 R p b 2 4 x L 9 C i 0 L D Q s d C 7 0 L j R h t C w M S / Q m N C 3 0 L z Q t d C 9 0 L X Q v d C 9 0 Y v Q u S D R g t C 4 0 L 8 u e 9 C d 0 L D Q u 9 C 4 0 Y f Q u N C 1 L D E z f S Z x d W 9 0 O y w m c X V v d D t T Z W N 0 a W 9 u M S / Q o t C w 0 L H Q u 9 C 4 0 Y b Q s D E v 0 K P R g d C 7 0 L 7 Q s t C 9 0 Y v Q u S D R g d G C 0 L 7 Q u 9 C x 0 L X R h i D Q t N C + 0 L H Q s N C y 0 L v Q t d C 9 M i 5 7 0 J / Q v t C 7 0 Y z Q t 9 C + 0 L L Q s N G C 0 L X Q u 9 G M 0 Y H Q u t C 4 0 L k s M T V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/ Q o t C w 0 L H Q u 9 C 4 0 Y b Q s D E v 0 J j Q t 9 C 8 0 L X Q v d C 1 0 L 3 Q v d G L 0 L k g 0 Y L Q u N C / L n v Q k N G A 0 Y L Q u N C 6 0 Y P Q u y w w f S Z x d W 9 0 O y w m c X V v d D t T Z W N 0 a W 9 u M S / Q o t C w 0 L H Q u 9 C 4 0 Y b Q s D E v 0 J f Q s N C 8 0 L X Q v d C 1 0 L 3 Q v d C + 0 L U g 0 L f Q v d C w 0 Y f Q t d C 9 0 L j Q t T E w L n v Q n d C w 0 L j Q v N C 1 0 L 3 Q v t C y 0 L D Q v d C 4 0 L U s M X 0 m c X V v d D s s J n F 1 b 3 Q 7 U 2 V j d G l v b j E v 0 K L Q s N C x 0 L v Q u N G G 0 L A x L 9 C Y 0 L f Q v N C 1 0 L 3 Q t d C 9 0 L 3 R i 9 C 5 I N G C 0 L j Q v y 5 7 0 K D Q s N C 3 0 L z Q t d G A I N C 6 0 L 7 Q v d G C 0 L X Q u d C 9 0 L X R g N C w L D J 9 J n F 1 b 3 Q 7 L C Z x d W 9 0 O 1 N l Y 3 R p b 2 4 x L 9 C i 0 L D Q s d C 7 0 L j R h t C w M S / Q m N C 3 0 L z Q t d C 9 0 L X Q v d C 9 0 Y v Q u S D R g t C 4 0 L 8 u e 9 C a 0 Y D Q s N G C 0 L 3 Q v t G B 0 Y L R j C w z f S Z x d W 9 0 O y w m c X V v d D t T Z W N 0 a W 9 u M S / Q o t C w 0 L H Q u 9 C 4 0 Y b Q s D E v 0 J j Q t 9 C 8 0 L X Q v d C 1 0 L 3 Q v d G L 0 L k g 0 Y L Q u N C / L n v Q k t G L 0 Y H Q v t G C 0 L A s N H 0 m c X V v d D s s J n F 1 b 3 Q 7 U 2 V j d G l v b j E v 0 K L Q s N C x 0 L v Q u N G G 0 L A x L 9 C Y 0 L f Q v N C 1 0 L 3 Q t d C 9 0 L 3 R i 9 C 5 I N G C 0 L j Q v y 5 7 0 J L Q t d G B L 9 G I 0 Y I s N X 0 m c X V v d D s s J n F 1 b 3 Q 7 U 2 V j d G l v b j E v 0 K L Q s N C x 0 L v Q u N G G 0 L A x L 9 C Y 0 L f Q v N C 1 0 L 3 Q t d C 9 0 L 3 R i 9 C 5 I N G C 0 L j Q v y 5 7 0 J L Q t d G B L y D Q u N G C 0 L 7 Q s 9 C + L D Z 9 J n F 1 b 3 Q 7 L C Z x d W 9 0 O 1 N l Y 3 R p b 2 4 x L 9 C i 0 L D Q s d C 7 0 L j R h t C w M S / Q m N C 3 0 L z Q t d C 9 0 L X Q v d C 9 0 Y v Q u S D R g t C 4 0 L 8 u e 9 C f 0 Y D Q u N C 8 0 L X R g N C 9 0 L D R j y D Q s t C 8 0 L X R g d G C 0 L j Q v N C + 0 Y H R g t G M I N C y I N C x 0 L 7 Q u t G B L D d 9 J n F 1 b 3 Q 7 L C Z x d W 9 0 O 1 N l Y 3 R p b 2 4 x L 9 C i 0 L D Q s d C 7 0 L j R h t C w M S / Q m N C 3 0 L z Q t d C 9 0 L X Q v d C 9 0 Y v Q u S D R g t C 4 0 L 8 u e 9 C a 0 L 7 Q u 9 C 4 0 Y f Q t d G B 0 Y L Q s t C + I N C x 0 L 7 Q u t G B 0 L 7 Q s i w 4 f S Z x d W 9 0 O y w m c X V v d D t T Z W N 0 a W 9 u M S / Q o t C w 0 L H Q u 9 C 4 0 Y b Q s D E v 0 J j Q t 9 C 8 0 L X Q v d C 1 0 L 3 Q v d G L 0 L k g 0 Y L Q u N C / M i 5 7 0 K b Q t d C 9 0 L A g L C D i g q w s O X 0 m c X V v d D s s J n F 1 b 3 Q 7 U 2 V j d G l v b j E v 0 K L Q s N C x 0 L v Q u N G G 0 L A x L 9 C Y 0 L f Q v N C 1 0 L 3 Q t d C 9 0 L 3 R i 9 C 5 I N G C 0 L j Q v y 5 7 0 J f Q s N C 6 0 L D Q t y w g 0 Y j R g i w x M H 0 m c X V v d D s s J n F 1 b 3 Q 7 U 2 V j d G l v b j E v 0 K L Q s N C x 0 L v Q u N G G 0 L A x L 9 C Y 0 L f Q v N C 1 0 L 3 Q t d C 9 0 L 3 R i 9 C 5 I N G C 0 L j Q v y 5 7 0 K H R g 9 C 8 0 L z Q s C w g 4 o K s L D E x f S Z x d W 9 0 O y w m c X V v d D t T Z W N 0 a W 9 u M S / Q o t C w 0 L H Q u 9 C 4 0 Y b Q s D E v 0 J j Q t 9 C 8 0 L X Q v d C 1 0 L 3 Q v d G L 0 L k g 0 Y L Q u N C / L n v Q n 9 G A 0 L j Q v N C 1 0 Y D Q v d C w 0 Y 8 g 0 Y H R g t C + 0 L j Q v N C + 0 Y H R g t G M I N C 3 0 L A g 0 Y D Q s N G B 0 Y L Q t d C 9 0 L j Q t S D Q u t C + 0 L 3 Q t d G H 0 L 3 Q s N G P L C D R g N G D 0 L E s M T J 9 J n F 1 b 3 Q 7 L C Z x d W 9 0 O 1 N l Y 3 R p b 2 4 x L 9 C i 0 L D Q s d C 7 0 L j R h t C w M S / Q m N C 3 0 L z Q t d C 9 0 L X Q v d C 9 0 Y v Q u S D R g t C 4 0 L 8 u e 9 C d 0 L D Q u 9 C 4 0 Y f Q u N C 1 L D E z f S Z x d W 9 0 O y w m c X V v d D t T Z W N 0 a W 9 u M S / Q o t C w 0 L H Q u 9 C 4 0 Y b Q s D E v 0 K P R g d C 7 0 L 7 Q s t C 9 0 Y v Q u S D R g d G C 0 L 7 Q u 9 C x 0 L X R h i D Q t N C + 0 L H Q s N C y 0 L v Q t d C 9 M i 5 7 0 J / Q v t C 7 0 Y z Q t 9 C + 0 L L Q s N G C 0 L X Q u 9 G M 0 Y H Q u t C 4 0 L k s M T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U E y J U Q w J U I w J U Q w J U I x J U Q w J U J C J U Q w J U I 4 J U Q x J T g 2 J U Q w J U I w M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A l Q j c l R D A l Q k M l R D A l Q j U l R D A l Q k Q l R D A l Q j U l R D A l Q k Q l R D A l Q k Q l R D E l O E I l R D A l Q j k l M j A l R D E l O D I l R D A l Q j g l R D A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A l Q j c l R D A l Q k M l R D A l Q j U l R D A l Q k Q l R D A l Q j U l R D A l Q k Q l R D A l Q k Q l R D E l O E I l R D A l Q j k l M j A l R D E l O D I l R D A l Q j g l R D A l Q k Y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Q l R D E l O D M l R D A l Q j E l R D A l Q k I l R D A l Q j g l R D E l O D A l R D A l Q k U l R D A l Q j I l R D A l Q j A l R D A l Q k Q l R D A l Q k Q l R D E l O E I l R D A l Q j k l M j A l R D E l O D E l R D E l O D I l R D A l Q k U l R D A l Q k I l R D A l Q j E l R D A l Q j U l R D E l O D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C V C N y V E M C V C M i V E M C V C Q i V E M C V C N S V E M S U 4 N y V E M C V C N S V E M C V C R C V E M C V C R C V E M S U 4 Q i V E M C V C O S U y M C V E M S U 4 M i V E M C V C N S V E M C V C Q S V E M S U 4 M S V E M S U 4 M i U y M C V E M C V C Q y V E M C V C N S V E M C V C N i V E M C V C N C V E M S U 4 M y U y M C V E M S U 4 M C V E M C V C M C V E M C V C N y V E M C V C N C V E M C V C N S V E M C V C Q i V E M C V C O C V E M S U 4 M i V E M C V C N S V E M C V C Q i V E M S U 4 R i V E M C V C Q y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U E w J U Q w J U I w J U Q w J U I 3 J U Q w J U I 0 J U Q w J U I 1 J U Q w J U J C J U Q w J U I 4 J U Q x J T g y J U Q x J T h D J T I w J U Q x J T g x J U Q x J T g y J U Q w J U J F J U Q w J U J C J U Q w J U I x J U Q w J U I 1 J U Q x J T g 2 J T I w J U Q w J U J G J U Q w J U J F J T I w J U Q x J T g w J U Q w J U I w J U Q w J U I 3 J U Q w J U I 0 J U Q w J U I 1 J U Q w J U J C J U Q w J U I 4 J U Q x J T g y J U Q w J U I 1 J U Q w J U J C J U Q x J T h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A l Q j c l R D A l Q k M l R D A l Q j U l R D A l Q k Q l R D A l Q j U l R D A l Q k Q l R D A l Q k Q l R D E l O E I l R D A l Q j k l M j A l R D E l O D I l R D A l Q j g l R D A l Q k Y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A l R D A l Q j A l R D A l Q j c l R D A l Q j Q l R D A l Q j U l R D A l Q k I l R D A l Q j g l R D E l O D I l R D E l O E M l M j A l R D E l O D E l R D E l O D I l R D A l Q k U l R D A l Q k I l R D A l Q j E l R D A l Q j U l R D E l O D Y l M j A l R D A l Q k Y l R D A l Q k U l M j A l R D E l O D A l R D A l Q j A l R D A l Q j c l R D A l Q j Q l R D A l Q j U l R D A l Q k I l R D A l Q j g l R D E l O D I l R D A l Q j U l R D A l Q k I l R D E l O E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A l Q j c l R D A l Q k M l R D A l Q j U l R D A l Q k Q l R D A l Q j U l R D A l Q k Q l R D A l Q k Q l R D E l O E I l R D A l Q j k l M j A l R D E l O D I l R D A l Q j g l R D A l Q k Y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M l R D E l O D E l R D A l Q k I l R D A l Q k U l R D A l Q j I l R D A l Q k Q l R D E l O E I l R D A l Q j k l M j A l R D E l O D E l R D E l O D I l R D A l Q k U l R D A l Q k I l R D A l Q j E l R D A l Q j U l R D E l O D Y l M j A l R D A l Q j Q l R D A l Q k U l R D A l Q j E l R D A l Q j A l R D A l Q j I l R D A l Q k I l R D A l Q j U l R D A l Q k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M i V E M S U 4 Q i V E M C V C R i V E M C V C R S V E M C V C Q i V E M C V C R C V E M C V C N S V E M C V C R C V E M C V C M C U y M C V E M C V C Q S V E M C V C M C V E M C V C R i V E M C V C O C V E M S U 4 M i V E M C V C M C V E M C V C Q i V E M C V C O C V E M C V C N y V E M C V C M C V E M S U 4 N i V E M C V C O C V E M S U 4 R i U y M C V E M C V C Q S V E M C V C M C V E M C V C N i V E M C V C N C V E M C V C R S V E M C V C M y V E M C V C R S U y M C V E M S U 4 M S V E M C V C Q i V E M C V C R S V E M C V C M i V E M C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U E z J U Q x J T g x J U Q w J U J C J U Q w J U J F J U Q w J U I y J U Q w J U J E J U Q x J T h C J U Q w J U I 5 J T I w J U Q x J T g x J U Q x J T g y J U Q w J U J F J U Q w J U J C J U Q w J U I x J U Q w J U I 1 J U Q x J T g 2 J T I w J U Q w J U I 0 J U Q w J U J F J U Q w J U I x J U Q w J U I w J U Q w J U I y J U Q w J U J C J U Q w J U I 1 J U Q w J U J E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U E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R S V E M C V C M S V E M S U 4 Q S V E M C V C N S V E M C V C N C V E M C V C O C V E M C V C R C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l G J U Q w J U I 1 J U Q x J T g w J U Q w J U I 1 J U Q x J T g z J U Q w J U J G J U Q w J U J F J U Q x J T g w J U Q x J T h G J U Q w J U I 0 J U Q w J U J F J U Q x J T g 3 J U Q w J U I 1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l F J U Q w J U I x J U Q x J T g w J U Q w J U I 1 J U Q w J U I 3 J U Q w J U I w J U Q w J U J E J U Q w J U J E J U Q x J T h C J U Q w J U I 5 J T I w J U Q x J T g y J U Q w J U I 1 J U Q w J U J B J U Q x J T g x J U Q x J T g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U U l R D A l Q j E l R D E l O E E l R D A l Q j U l R D A l Q j Q l R D A l Q j g l R D A l Q k Q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R S V E M C V C M S V E M S U 4 M C V E M C V C N S V E M C V C N y V E M C V C M C V E M C V C R C V E M C V C R C V E M S U 4 Q i V E M C V C O S U y M C V E M S U 4 M i V E M C V C N S V E M C V C Q S V E M S U 4 M S V E M S U 4 M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V B M C V E M C V C M C V E M C V C N y V E M C V C N C V E M C V C N S V E M C V C Q i V E M C V C O C V E M S U 4 M i V E M S U 4 Q y U y M C V E M S U 4 M S V E M S U 4 M i V E M C V C R S V E M C V C Q i V E M C V C M S V E M C V C N S V E M S U 4 N i U y M C V E M C V C R i V E M C V C R S U y M C V E M S U 4 M C V E M C V C M C V E M C V C N y V E M C V C N C V E M C V C N S V E M C V C Q i V E M C V C O C V E M S U 4 M i V E M C V C N S V E M C V C Q i V E M S U 4 R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C V C N y V E M C V C Q y V E M C V C N S V E M C V C R C V E M C V C N S V E M C V C R C V E M C V C R C V E M S U 4 Q i V E M C V C O S U y M C V E M S U 4 M i V E M C V C O C V E M C V C R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V B M C V E M C V C M C V E M C V C N y V E M C V C N C V E M C V C N S V E M C V C Q i V E M C V C O C V E M S U 4 M i V E M S U 4 Q y U y M C V E M S U 4 M S V E M S U 4 M i V E M C V C R S V E M C V C Q i V E M C V C M S V E M C V C N S V E M S U 4 N i U y M C V E M C V C R i V E M C V C R S U y M C V E M S U 4 M C V E M C V C M C V E M C V C N y V E M C V C N C V E M C V C N S V E M C V C Q i V E M C V C O C V E M S U 4 M i V E M C V C N S V E M C V C Q i V E M S U 4 R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V B M y V E M S U 4 M S V E M C V C Q i V E M C V C R S V E M C V C M i V E M C V C R C V E M S U 4 Q i V E M C V C O S U y M C V E M S U 4 M S V E M S U 4 M i V E M C V C R S V E M C V C Q i V E M C V C M S V E M C V C N S V E M S U 4 N i U y M C V E M C V C N C V E M C V C R S V E M C V C M S V E M C V C M C V E M C V C M i V E M C V C Q i V E M C V C N S V E M C V C R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V B M y V E M S U 4 M S V E M C V C Q i V E M C V C R S V E M C V C M i V E M C V C R C V E M S U 4 Q i V E M C V C O S U y M C V E M S U 4 M S V E M S U 4 M i V E M C V C R S V E M C V C Q i V E M C V C M S V E M C V C N S V E M S U 4 N i U y M C V E M C V C N C V E M C V C R S V E M C V C M S V E M C V C M C V E M C V C M i V E M C V C Q i V E M C V C N S V E M C V C R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R S V E M C V C M S V E M S U 4 Q S V E M C V C N S V E M C V C N C V E M C V C O C V E M C V C R C V E M C V C N S V E M C V C R C V E M C V C R C V E M S U 4 Q i V E M C V C N S U y M C V E M S U 4 M S V E M S U 4 M i V E M C V C R S V E M C V C Q i V E M C V C M S V E M S U 4 N i V E M S U 4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N C V E M C V C R S V E M C V C M S V E M C V C M C V E M C V C M i V E M C V C Q i V E M C V C N S V E M C V C R C V E M C V C R C V E M S U 4 Q i V E M C V C O S U y M C V E M C V C R i V E M S U 4 M C V E M C V C N S V E M S U 4 N C V E M C V C O C V E M C V C Q S V E M S U 4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0 J U Q w J U J F J U Q w J U I x J U Q w J U I w J U Q w J U I y J U Q w J U J C J U Q w J U I 1 J U Q w J U J E J U Q w J U J E J U Q x J T h C J U Q w J U I 5 J T I w J U Q x J T g x J U Q x J T g z J U Q x J T g 0 J U Q x J T g 0 J U Q w J U I 4 J U Q w J U J B J U Q x J T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U U l R D A l Q j E l R D E l O D A l R D A l Q j U l R D A l Q j c l R D A l Q j A l R D A l Q k Q l R D A l Q k Q l R D E l O E I l R D A l Q j k l M j A l R D E l O D I l R D A l Q j U l R D A l Q k E l R D E l O D E l R D E l O D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I l R D E l O D E l R D E l O D I l R D A l Q j A l R D A l Q j I l R D A l Q k I l R D A l Q j U l R D A l Q k Q l R D A l Q k U l M 0 E l M j A l R D A l Q k U l R D A l Q j E l R D E l O E E l R D A l Q j U l R D A l Q j Q l R D A l Q j g l R D A l Q k Q l R D A l Q j U l R D A l Q k Q l R D A l Q k Q l R D E l O E I l R D A l Q j k l M j A l R D E l O D E l R D E l O D I l R D A l Q k U l R D A l Q k I l R D A l Q j E l R D A l Q j U l R D E l O D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V B M y V E M C V C N C V E M C V C M C V E M C V C Q i V E M C V C N S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9 M l e c 9 c k l B q E w F h t O i o C g A A A A A A g A A A A A A E G Y A A A A B A A A g A A A A N E m R y X / 6 A z z d g Q 1 K l m P x 7 d s q 7 r z w 2 Z X k W d N m l c b M f y M A A A A A D o A A A A A C A A A g A A A A H Z l y g l V I V r N J V d 8 0 s G L T H G 7 8 X A i K e / s I E K K o N q H o H G 1 Q A A A A Z y L g y Q M t q h X M q f Y O V 0 G g 3 2 7 N 6 f 2 p r G L h 7 x V / i 7 r A 1 n y c S j 2 A I 9 b 4 X T O J B K w 6 Q d V 8 3 9 F s 1 8 F T G R P g D 0 h S E T z I 6 d 7 4 X u A h i U G Z c v L U G I A s v + N A A A A A V E 1 E d O c p d W a A M 7 Z 1 T v h a J C U X 4 8 L J r O y 9 A k Y m v f A X T n m 4 z Z n c 2 y Q p T 6 V O B K p z g m U t J l F L 0 P p 7 7 b q B L p q J l E q 6 u g = = < / D a t a M a s h u p > 
</file>

<file path=customXml/itemProps1.xml><?xml version="1.0" encoding="utf-8"?>
<ds:datastoreItem xmlns:ds="http://schemas.openxmlformats.org/officeDocument/2006/customXml" ds:itemID="{CF81923F-74A7-45CF-AC81-49DCE58737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Условия 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 </cp:lastModifiedBy>
  <cp:lastPrinted>2023-09-19T10:08:44Z</cp:lastPrinted>
  <dcterms:created xsi:type="dcterms:W3CDTF">2020-11-20T12:37:31Z</dcterms:created>
  <dcterms:modified xsi:type="dcterms:W3CDTF">2024-03-22T14:10:41Z</dcterms:modified>
</cp:coreProperties>
</file>